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66925"/>
  <mc:AlternateContent xmlns:mc="http://schemas.openxmlformats.org/markup-compatibility/2006">
    <mc:Choice Requires="x15">
      <x15ac:absPath xmlns:x15ac="http://schemas.microsoft.com/office/spreadsheetml/2010/11/ac" url="\\goulbfp01.dec.int\Group\Publications\PROJECTS\_2025 Epics and tasks\EHG\11445 CON Environmental Research Program 2025\2 Edit\"/>
    </mc:Choice>
  </mc:AlternateContent>
  <xr:revisionPtr revIDLastSave="0" documentId="8_{F1A9731A-663F-44D0-9ED0-9BD46B1C15EC}" xr6:coauthVersionLast="47" xr6:coauthVersionMax="47" xr10:uidLastSave="{00000000-0000-0000-0000-000000000000}"/>
  <bookViews>
    <workbookView xWindow="29985" yWindow="780" windowWidth="24870" windowHeight="14250" xr2:uid="{00000000-000D-0000-FFFF-FFFF00000000}"/>
  </bookViews>
  <sheets>
    <sheet name="Workplan" sheetId="2" r:id="rId1"/>
  </sheets>
  <definedNames>
    <definedName name="_sectiondatagrid_09065499_2539_410d_8959_61019498c6a0_??_1">Workplan!$B$31:$G$37</definedName>
    <definedName name="_sectiondatagrid_0aee18dc_fe7b_43fe_9fc5_c6305f056912_??_1">Workplan!$E$32:$G$32</definedName>
    <definedName name="_sectiondatagrid_4a3a7d30_d0cc_4e6c_8b70_cc3dcc1d69cc_??_1">Workplan!$A$7:$C$7</definedName>
    <definedName name="_sectiondatagrid_80fa2efe_d580_4a5d_aab4_084a6a25029d_??_1">Workplan!$B$83:$H$83</definedName>
    <definedName name="_sectiondatagrid_80fa2efe_d580_4a5d_aab4_084a6a25029d_??_2">#REF!</definedName>
    <definedName name="_sectiondatagrid_836e4ebb_1359_42bd_ab50_6fac8baa1d11_??_1">Workplan!$11:$15</definedName>
    <definedName name="_sectiondatagrid_9f00fa26_3b9b_4b70_8ffc_787fca9604fc_??_1">Workplan!$B$15:$F$15</definedName>
    <definedName name="_sectiondatagrid_c156598b_c99c_4021_8fab_a655baae213c_??_1">Workplan!$A$29:$G$37</definedName>
    <definedName name="_sectiondatagrid_dbca315c_a93f_4552_8999_eff565cd5988_??_1">Workplan!$A$80:$H$87</definedName>
    <definedName name="_sectiondatagrid_dbca315c_a93f_4552_8999_eff565cd5988_??_2">#REF!</definedName>
    <definedName name="activitiesQ158__??_1">Workplan!$C$15</definedName>
    <definedName name="activitiesQ187__??_1">Workplan!$C$32</definedName>
    <definedName name="activitiesQ206__??_1">Workplan!$C$83</definedName>
    <definedName name="activitiesQ206__??_2">#REF!</definedName>
    <definedName name="activityDatesSubstringQ686EndDateConcatTogetherA980__??_1">#REF!</definedName>
    <definedName name="activityDatesSubstringQ686StartDateConcatTogetherA1009__??_1">#REF!</definedName>
    <definedName name="activityTypeData.Value_??_1">Workplan!$D$32</definedName>
    <definedName name="allTotalsCalculationsQ238CashA385__??_1">Workplan!$F$117</definedName>
    <definedName name="allTotalsCalculationsQ238CashA385__??_2">#REF!</definedName>
    <definedName name="allTotalsCalculationsQ238GrantA384__??_1">Workplan!$E$117</definedName>
    <definedName name="allTotalsCalculationsQ238GrantA384__??_2">#REF!</definedName>
    <definedName name="allTotalsCalculationsQ238PartnerA386__??_1">Workplan!$G$117</definedName>
    <definedName name="allTotalsCalculationsQ238PartnerA386__??_2">#REF!</definedName>
    <definedName name="allTotalsCalculationsQ238TotalA387__??_1">Workplan!$H$117</definedName>
    <definedName name="allTotalsCalculationsQ238TotalA387__??_2">#REF!</definedName>
    <definedName name="applicationIdentifierQ3__??_1">Workplan!$D$3</definedName>
    <definedName name="applicationIdentifierQ3__??_2">#REF!</definedName>
    <definedName name="cashContributionQ209__??_1">Workplan!$F$83</definedName>
    <definedName name="cashContributionQ209__??_2">#REF!</definedName>
    <definedName name="classificationValuesUnitsQ193_.Value_??_1">Workplan!$G$32</definedName>
    <definedName name="descriptionQ147__??_1">Workplan!$C$7</definedName>
    <definedName name="descriptionQ207__??_1">Workplan!$D$83</definedName>
    <definedName name="expectedOutputMappingQ876__??_1">Workplan!$F$32</definedName>
    <definedName name="finishDate_??_1">Workplan!$E$11</definedName>
    <definedName name="finishQ161Date_??_1">Workplan!$E$15</definedName>
    <definedName name="grantContributionQ208__??_1">Workplan!$E$83</definedName>
    <definedName name="grantContributionQ208__??_2">#REF!</definedName>
    <definedName name="measureQ191__??_1">Workplan!$E$32</definedName>
    <definedName name="milestone_??_1">Workplan!$B$11</definedName>
    <definedName name="milestoneFinishDateQ702__??_1">#REF!</definedName>
    <definedName name="milestoneQ178__??_1">Workplan!$B$30</definedName>
    <definedName name="milestoneQ199__??_1">Workplan!$B$81</definedName>
    <definedName name="milestoneQ199__??_2">#REF!</definedName>
    <definedName name="milestoneStartDateQ701__??_1">#REF!</definedName>
    <definedName name="no_??_1">Workplan!$A$11</definedName>
    <definedName name="noQ143__??_1">Workplan!$A$7</definedName>
    <definedName name="noQ157__??_1">Workplan!$B$15</definedName>
    <definedName name="noQ177__??_1">Workplan!$A$30</definedName>
    <definedName name="noQ186__??_1">Workplan!$B$32</definedName>
    <definedName name="noQ198__??_1">Workplan!$A$81</definedName>
    <definedName name="noQ198__??_2">#REF!</definedName>
    <definedName name="outcomeIDsReplaceQ454OutcomeSelectedA1242__??_1">Workplan!$F$11</definedName>
    <definedName name="outcomeQ144__??_1">Workplan!$B$7</definedName>
    <definedName name="partnerContributionQ210__??_1">Workplan!$G$83</definedName>
    <definedName name="partnerContributionQ210__??_2">#REF!</definedName>
    <definedName name="_xlnm.Print_Area" localSheetId="0">Workplan!$A$3:$H$118</definedName>
    <definedName name="projectTitle_??_1">Workplan!$F$3</definedName>
    <definedName name="projectTitle_??_2">#REF!</definedName>
    <definedName name="rowNumberQ205__??_1">Workplan!$B$83</definedName>
    <definedName name="rowNumberQ205__??_2">#REF!</definedName>
    <definedName name="startDate_3__??_1">Workplan!$D$11</definedName>
    <definedName name="startQ160Date_??_1">Workplan!$D$15</definedName>
    <definedName name="totalCalculationsPerSectionQ226CashA367__??_1">Workplan!$F$87</definedName>
    <definedName name="totalCalculationsPerSectionQ226CashA367__??_2">#REF!</definedName>
    <definedName name="totalCalculationsPerSectionQ226GrantA366__??_1">Workplan!$E$87</definedName>
    <definedName name="totalCalculationsPerSectionQ226GrantA366__??_2">#REF!</definedName>
    <definedName name="totalCalculationsPerSectionQ226PartnerA368__??_1">Workplan!$G$87</definedName>
    <definedName name="totalCalculationsPerSectionQ226PartnerA368__??_2">#REF!</definedName>
    <definedName name="totalCalculationsPerSectionQ226TotalA369__??_1">Workplan!$H$87</definedName>
    <definedName name="totalCalculationsPerSectionQ226TotalA369__??_2">#REF!</definedName>
    <definedName name="totalLineCalculationsQ211TotalLineA351__??_1">Workplan!$H$83</definedName>
    <definedName name="totalLineCalculationsQ211TotalLineA351__??_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2" i="2" l="1"/>
  <c r="G116" i="2"/>
  <c r="F116" i="2"/>
  <c r="H94" i="2"/>
  <c r="H93" i="2"/>
  <c r="H92" i="2"/>
  <c r="H91" i="2"/>
  <c r="H86" i="2"/>
  <c r="H85" i="2"/>
  <c r="H84" i="2"/>
  <c r="H83" i="2"/>
  <c r="G87" i="2"/>
  <c r="F87" i="2"/>
  <c r="E116" i="2"/>
  <c r="E87" i="2"/>
  <c r="C84" i="2"/>
  <c r="C86" i="2"/>
  <c r="C85" i="2"/>
  <c r="C52" i="2"/>
  <c r="C48" i="2"/>
  <c r="C39" i="2"/>
  <c r="C32" i="2"/>
  <c r="B55" i="2"/>
  <c r="B30" i="2"/>
  <c r="C94" i="2"/>
  <c r="C93" i="2"/>
  <c r="C91" i="2"/>
  <c r="C83" i="2"/>
  <c r="C71" i="2"/>
  <c r="C67" i="2"/>
  <c r="C64" i="2"/>
  <c r="C57" i="2"/>
  <c r="F117" i="2" l="1"/>
  <c r="H87" i="2"/>
  <c r="G117" i="2"/>
  <c r="E117" i="2"/>
  <c r="H117" i="2" l="1"/>
</calcChain>
</file>

<file path=xl/sharedStrings.xml><?xml version="1.0" encoding="utf-8"?>
<sst xmlns="http://schemas.openxmlformats.org/spreadsheetml/2006/main" count="321" uniqueCount="171">
  <si>
    <t>Workplan</t>
  </si>
  <si>
    <t>No.</t>
  </si>
  <si>
    <t>Milestone</t>
  </si>
  <si>
    <t>Start</t>
  </si>
  <si>
    <t>Finish</t>
  </si>
  <si>
    <t>Activities</t>
  </si>
  <si>
    <t>Grant</t>
  </si>
  <si>
    <t>Cash</t>
  </si>
  <si>
    <t>In-Kind</t>
  </si>
  <si>
    <t>Total</t>
  </si>
  <si>
    <t>Total:</t>
  </si>
  <si>
    <t>Overall Total:</t>
  </si>
  <si>
    <t>1</t>
  </si>
  <si>
    <t>Planning, refine method, develop monitoring</t>
  </si>
  <si>
    <t>2</t>
  </si>
  <si>
    <t>3</t>
  </si>
  <si>
    <t>4</t>
  </si>
  <si>
    <t>5</t>
  </si>
  <si>
    <t>6</t>
  </si>
  <si>
    <t>7</t>
  </si>
  <si>
    <t>8</t>
  </si>
  <si>
    <t>9</t>
  </si>
  <si>
    <t>10</t>
  </si>
  <si>
    <t>11</t>
  </si>
  <si>
    <t>Burn at Site B, Planning site C</t>
  </si>
  <si>
    <t xml:space="preserve">Conduct burn at Site B Gather soil samples prior to and after burn. Document the practices used, obtain permissions from video subjects. Commence evaluation process, 
</t>
  </si>
  <si>
    <t xml:space="preserve">Conduct and evaluate survey responses gauging people’s learning around culture more broadly (fire, ceremony, connection, lore and stories) from Site A,  
</t>
  </si>
  <si>
    <t xml:space="preserve">Walk the Country at Site C in preparation for burn in Aug 25, engage with Aboriginal community, assess terrain, vegetation, refine methodology for burn. 
</t>
  </si>
  <si>
    <t xml:space="preserve">Revisit Site A to gather 12 month samples, talk to Aboriginal people about what they have seen after the burns, create a video log of people’s experiences about the revival of cultural fire for their people and their Country. Gather data on response of threatened species since burn 
</t>
  </si>
  <si>
    <t xml:space="preserve">Work with DPE and Councils to invite and support expressions of interest from the community in conducting burns after project concludes. 
</t>
  </si>
  <si>
    <t>Planning uptake of Research findings</t>
  </si>
  <si>
    <t xml:space="preserve">Project Officer time milestone 3. Conduct cultural burn at Site C in Aug 2025. Invite stakeholders, take soil samples, gather video footage. 
</t>
  </si>
  <si>
    <t xml:space="preserve">Hold project promotion event for local community near Site A, inviting stakeholders, launch video promoting use of cultural building as a tool for landscape management. 
</t>
  </si>
  <si>
    <t xml:space="preserve">Analyse data using multivariate statistical techniques to determine the nature, degree and direction and change in key soil physical and chemical parameters as a result of cultural burns. 
</t>
  </si>
  <si>
    <t xml:space="preserve">Present video at DPE Aboriginal Network gathering, work on preparations for one post project cultural burn in collaboration with RFS, LLS, and relevant local Council
</t>
  </si>
  <si>
    <t xml:space="preserve">Revisit site C to talk to Aboriginal people about what they have seen after the burns, create a video log, add footage, and finalise video to promote cultural burning as a tool for land management.
</t>
  </si>
  <si>
    <t xml:space="preserve">Implement Communications Plan activities for milestone 3. Hold  event for Site B community conduct a survey for landholders to collect Social Data before and after burn capturing project participants understanding and perceptions of cultural burning and its environmental impacts pre and post burn. 
</t>
  </si>
  <si>
    <t xml:space="preserve">Survey end users to evaluate usage of the scientific information generated as part of this project. Collect Social Data capturing project participants understanding and perceptions of cultural burning and its environmental impacts pre and post burn
</t>
  </si>
  <si>
    <t xml:space="preserve">conduct a survey to collect Social Data capturing project participants understanding and perceptions of cultural burning and its environmental impacts pre and post burn. Collect data on how many of responded to expressions of interest to carry out burns on private property
</t>
  </si>
  <si>
    <t xml:space="preserve">Produce a peer reviewed scientific journal article and present at a relevant conference. Complete first draft and receive first feedback. 
</t>
  </si>
  <si>
    <t xml:space="preserve">Collate all data for final report, conduct certification of financial report, submit final report to Trust
</t>
  </si>
  <si>
    <t>Outcome</t>
  </si>
  <si>
    <t>Description</t>
  </si>
  <si>
    <t>Activity Type</t>
  </si>
  <si>
    <t>Measure</t>
  </si>
  <si>
    <t>Expected Output</t>
  </si>
  <si>
    <t>Unit</t>
  </si>
  <si>
    <t>No</t>
  </si>
  <si>
    <t>Budget Description</t>
  </si>
  <si>
    <t>Document cultural burning practices and outcomes</t>
  </si>
  <si>
    <t>Build capacity Aboriginal communities</t>
  </si>
  <si>
    <t>Project management and delivery (include human resourcing for implementing methodology, collaboration, etc)</t>
  </si>
  <si>
    <t>Number</t>
  </si>
  <si>
    <t>Number of hours (grant funded consultants/contractors)</t>
  </si>
  <si>
    <t>Number of non grant funded staff</t>
  </si>
  <si>
    <t>Number of volunteers</t>
  </si>
  <si>
    <t xml:space="preserve">GRANT: Travel and accommodation costs 4 staff $250 pp per day 3 days ($3000), fuel $500 CASH CONTRIBUTION: On-Country activities - venue hire and catering $2000 (Local Council). IN KIND: Aboriginal people sharing knowledge 
</t>
  </si>
  <si>
    <t xml:space="preserve">Captured in Activity 1, Project Officer costs for milestone 2 </t>
  </si>
  <si>
    <t xml:space="preserve">GRANT: Travel and accommodation costs 4 staff $250 pp per day 3 days ($3000,) fuel $700, On-Country activities - venue hire and catering $3000
</t>
  </si>
  <si>
    <t xml:space="preserve">travel and accommodation 2 staff $250 each x 3 nights, fuel $500 $1500 IN KIND: Catering
</t>
  </si>
  <si>
    <t>Captured in Activity 1, Project Officer costs for milestone 2</t>
  </si>
  <si>
    <t xml:space="preserve">GRANT: Proj Officer Grade 5 Level 3 100 days for Stage 2 @ 365.58 daily total $36558, plus 26.5% oncosts $9687 (total staff costs = $46,245). Travel and accommodation costs 4 staff $250 pp per day 5 days ($5000), fuel $700, on-Country activities $3000 soil collection consumables (pH kits) and freight $1000
IN KIND: DPE 60 hrs, LLS 60 hrs, RFS 60 hrs, Council 30 hrs, ($3000), </t>
  </si>
  <si>
    <t xml:space="preserve">GRANT: Travel and accommodation costs 2 staff $250 pp per day 2 days, fuel $500 CASH CONTRIBUTION: catering costs Local Council  
</t>
  </si>
  <si>
    <t xml:space="preserve">IN KIND: Publication costs
</t>
  </si>
  <si>
    <t xml:space="preserve">GRANT: Soil biological analyses - UNE (30 samples @ $260 each) CASH CONTRIBUTION Soil Health &amp; Archive laboratory analyses for suite of soil properties @ $285/sample x 80 samples $22800 (DPE), 
</t>
  </si>
  <si>
    <t xml:space="preserve">GRANT:  Travel and Accommodation costs 2 staff 2 nights $250 per night
</t>
  </si>
  <si>
    <t xml:space="preserve">GRANT: Travel and Accommodation costs 2 staff 2 nights $250 per night, fuel $700, On country costs catering, venue hire $3,000
IN KIND: video production costs $5,000 (DPE media team  "
</t>
  </si>
  <si>
    <t xml:space="preserve">GRANT: Travel and Accommodation costs 2 staff 3 nights $250 per night, fuel $500 CASH CONTRIBUTION: On-Country activities - venue hire and catering. Local Council
</t>
  </si>
  <si>
    <t>Captured in Activity 1, Project Officer costs for milestone 3</t>
  </si>
  <si>
    <t>GRANT: Travel and accommodation costs 4 staff $250 pp per day 4 days = $4000, on-Country activities $3000 soil collection consumables (pH kits) and freight $1000 IN KIND: Aboriginal people sharing knowledge &amp; skills 300 hours</t>
  </si>
  <si>
    <t>Stakeholder</t>
  </si>
  <si>
    <t>Impact of the project on this stakeholder</t>
  </si>
  <si>
    <t>Target message</t>
  </si>
  <si>
    <t>Frequency / Proposed date</t>
  </si>
  <si>
    <t>Communication method</t>
  </si>
  <si>
    <t>Evaluation method to determine effectiveness</t>
  </si>
  <si>
    <t>E.g. Trail bike riders</t>
  </si>
  <si>
    <t>Blocking tracks will limit access for riders</t>
  </si>
  <si>
    <t>Visual observation (counts)
Pre, during and post rider interviews</t>
  </si>
  <si>
    <t>Tip:  Community groups should allow around $1,000 for their final independent financial audit</t>
  </si>
  <si>
    <t>SAMPLE WORKPLAN</t>
  </si>
  <si>
    <t xml:space="preserve">This is an important activity type </t>
  </si>
  <si>
    <t>Under this proposed budget, the second instalment of the grant will be $70,782.</t>
  </si>
  <si>
    <t xml:space="preserve">Walk the Country at Site B in preparation for burn in winter 2025, Engage with Aboriginal Community, assess terrain, vegetation, gather pre burn soil samples, refine methodology for burn. Gather pre-burn species data.
</t>
  </si>
  <si>
    <t xml:space="preserve">Preparations for publication of cultural and scientific findings in technical publications, documenting and showing others how to do cultural burning (capturing the method) in each of the landscape types / localities. Document similarities/differences of each landscape type
</t>
  </si>
  <si>
    <t>GRANT: Travel and accommodation costs 4 staff $250 pp per day 3 days ($3000), fuel $500 Sampling consumables (bags, bottles, pH kits, freight $1000)  CASH CONTRIBUTION: Soil Health &amp; Archive laboratory analyses for suite of soil properties @ $285/sample x 80 samples $22800 (DPE),  On- Country Activities local Council $3000
- venue hire and catering $2000 (Local Council). IN KIND: Aboriginal people sharing knowledge</t>
  </si>
  <si>
    <t xml:space="preserve">CASH CONTRIBUTION University to fund conference attendance fees, travel and accommodation
</t>
  </si>
  <si>
    <t>2025/RES/00XX</t>
  </si>
  <si>
    <t>​01/08/2027</t>
  </si>
  <si>
    <t>Start in July 2026 - ongoing</t>
  </si>
  <si>
    <t>Milestone 1</t>
  </si>
  <si>
    <t>Milestone 2 and project evaluation</t>
  </si>
  <si>
    <t xml:space="preserve">Provide opportunities for people in 3 Aboriginal communities to reconnect with Country and relearn traditional techniques for caring for country from Aboriginal knowledge holders. Establish / strengthen relationships with local authorities so that cultural burning becomes part of accepted practice. By the end of the project, at least 1 agreement will be reached in each of the 3 LGAs for Aboriginal people to conduct cultural burns on Country, on private and/or public land.  </t>
  </si>
  <si>
    <t>Number of full time equivalent grant funded staff</t>
  </si>
  <si>
    <t>Number of grant funded consultants/contractors (number of organisations)</t>
  </si>
  <si>
    <t xml:space="preserve">Select the 3 study sites, accounting for conditions of each landscape &amp; differing cultural practices. Walk on Country with Elders and local knowledge holders, gather baseline data including cultural &amp; soil health indicators. Confirm necessary permissions are in place to hold burns with relevant authorities. </t>
  </si>
  <si>
    <t>Produce a peer reviewed scientific journal article and present at a relevant conference. Gather evidence of project outcomes, submit final report to Trust</t>
  </si>
  <si>
    <t xml:space="preserve">Confirm permits in place for burn at Site C. Walk on Country with Elders and local knowledge holders, plan and conduct burn at Site C, gather before and after burn data. </t>
  </si>
  <si>
    <t>Laboratory and field work</t>
  </si>
  <si>
    <t>Engagement with Aboriginal communities</t>
  </si>
  <si>
    <t>Promoting the project and update of research outcomes</t>
  </si>
  <si>
    <t>No. of people engaged in laboratory or field work</t>
  </si>
  <si>
    <t>Number of official publications resulting from the research (e.g. journal articles, book chapters, conference papers, etc)</t>
  </si>
  <si>
    <t xml:space="preserve">Number of forums at which research findings are presented (eg, symposiums, technical or scientific conferences / other events) </t>
  </si>
  <si>
    <t>Number of other resources developed (e.g. research reports, codes of practice, policies, fact sheets, manuals, media articles/interviews etc)</t>
  </si>
  <si>
    <t>Describe the end users engaged (organisations or individuals, eg, environmental practitioners, farmers)</t>
  </si>
  <si>
    <t>Text</t>
  </si>
  <si>
    <t>Number of end users involved in the project</t>
  </si>
  <si>
    <t>Number of end users implementing research findings</t>
  </si>
  <si>
    <t>Number of Aboriginal peoiple participating in the project</t>
  </si>
  <si>
    <t>Promoting the project and uptake of research outcomes</t>
  </si>
  <si>
    <t>Building capacity and providing training</t>
  </si>
  <si>
    <t>Capacity building / training events held</t>
  </si>
  <si>
    <t>Number of people attending training events</t>
  </si>
  <si>
    <t>Number of grant funded consultants/contractors (number of orgaanisations)</t>
  </si>
  <si>
    <t>Staff from DCCEEW, RFS, LLS, Councils, burn practitioners</t>
  </si>
  <si>
    <t>Number of days of laboratory or field work per person</t>
  </si>
  <si>
    <t xml:space="preserve">GRANT: Project officer costs factored in to activity 1. CASH CONTRIBUTION: advertising costs funded by Local Councils ($1000 each)  
</t>
  </si>
  <si>
    <t xml:space="preserve">GRANT:Soil biological analysis 30 samples per site @ $260 each, Project Officer costs factored in at Activity 1. IN KIND: Use of university lab facilities </t>
  </si>
  <si>
    <r>
      <t xml:space="preserve">GRANT: Project officer costs for Milestone 1 ($70 per hour) - 90 days for Milestone 1 @ $308.21 daily, total $50,400, salary on-costs 26.5% (super, leave, payroll tax etc) total $13,356. Welcome to Country at 2 sites ($800 per site), fire practitioner advice $5,000 per site ($10,000) x 2, videographer $3,000 per site ($6,000) </t>
    </r>
    <r>
      <rPr>
        <sz val="11"/>
        <color rgb="FFFF0000"/>
        <rFont val="Arial"/>
        <family val="2"/>
      </rPr>
      <t xml:space="preserve"> </t>
    </r>
    <r>
      <rPr>
        <sz val="11"/>
        <color theme="1"/>
        <rFont val="Arial"/>
        <family val="2"/>
      </rPr>
      <t xml:space="preserve">IN KIND: DCCEEW staff (2) 60 hrs, LLS (1) 60 hrs, RFS (2) 60 hrs, Council (2) 30 hrs, ($3,000), </t>
    </r>
  </si>
  <si>
    <t>Staff from DCCEEW, RFS, LLS, Councils, burn practitioners, LALCs x 2</t>
  </si>
  <si>
    <r>
      <t>GRANT: Travel and accommodation costs 3 staff $250 pp per day 10</t>
    </r>
    <r>
      <rPr>
        <sz val="11"/>
        <color rgb="FFFF0000"/>
        <rFont val="Arial"/>
        <family val="2"/>
      </rPr>
      <t xml:space="preserve"> </t>
    </r>
    <r>
      <rPr>
        <sz val="11"/>
        <color theme="1"/>
        <rFont val="Arial"/>
        <family val="2"/>
      </rPr>
      <t xml:space="preserve">days ($7,500), plus fuel 800 kms @ $0.88 per km ($704). Consumables/materials for 2 sites ($500 per site), Project officer and fire practitioner costs factored in to Activity 1. CASH CONTRIBUTION: catering costs (2 sites) Local Council. IN KIND: Use of DCCEEW equipment  
</t>
    </r>
  </si>
  <si>
    <t xml:space="preserve">GRANT: Proj Officer 60 days @ 72 per hour (allow for salary increases, total $34,560),salary oncosts 26.5% ($9158), videographer $3,000, fire practitioners $5,000, Welcome to Country $800 IN KIND: 
IN KIND: DPE 60 hrs, ($4,200) LLS 60 hrs ($4,200), RFS 60 hrs ($3,000), Council 30 hrs, ($3000), </t>
  </si>
  <si>
    <t xml:space="preserve">GRANT: Soil biological analyses (30 samples @ $260 each) IN KIND: Use of university lab facilities 
</t>
  </si>
  <si>
    <t xml:space="preserve">GRANT: travel and accommodation 2 staff $250 each x 3 nights $1500, fuel 300km @ $0.88/km ($264) CASH CONTRIBUTION: On Country activities - venue hire, catering $3000 (funded by DCCEEW and Local Council)
</t>
  </si>
  <si>
    <t xml:space="preserve">GRANT: Conference registration 2 people $3,000 each ($6,000), travel and accommodation 2 staff $250 each x 3 nights $1500, fuel $200km@ $0.88 ($176) 
</t>
  </si>
  <si>
    <t>Signage on site
Local media
Dirt Bike’ magazine
Speaker to attend club meetintg</t>
  </si>
  <si>
    <t>Riding through the bush is damaging native plants in the study sites. It causes erosion and scares native animals away from food sources and nesting sites</t>
  </si>
  <si>
    <t>Number of people engaged in laboratory or field work</t>
  </si>
  <si>
    <t>Number of days of days of laboratory or field work per person</t>
  </si>
  <si>
    <t>Tip - Choose the activity type that best fits the activity, and  think about how you will measure its impact. Each activity type will give you a different 'menu' of measures. Choose the one that best fits the activity to demonstrate its impact. You can come back and change the activity type at any time.</t>
  </si>
  <si>
    <t xml:space="preserve">Tip - Do not include cents in your budget, round up to the nearest dollar. Factor in salary increases, CPI adjustments, and realistic travel costs for work in remote locations. </t>
  </si>
  <si>
    <t>Note - Under this proposed budget, the final instalment of the grant will be $69,258. Total grant $148,974. Use the 'preview' button if you wish to download and share a copy of your Workplan.</t>
  </si>
  <si>
    <t>Tip - Ensure your budget clarifies who will be providing any cash contributions to the project. Have they identified this commitment in their letter of support?  
Note - Under this proposed budget, the first instalment of the grant will be $115,716. (You can propose budget adjustments for Trust approval prior to signing a funding agreement).</t>
  </si>
  <si>
    <t xml:space="preserve">Tip - Start each milestone with the activity type 'Project management and delivery….' and calculate all the human resources you'll need to complete this milestone ie, total grant funded and in-kind hours. </t>
  </si>
  <si>
    <t>Note - 'Project management and delivery….' is one of two mandatory activity types</t>
  </si>
  <si>
    <t>Note - 'Promoting the project and uptake of research outcomes' is the second of two mandatory activity types.</t>
  </si>
  <si>
    <t xml:space="preserve">Tip - Start all milestones with the activity type "Project management and delivery…." and calculate the human resources you'll need to complete this milestone. </t>
  </si>
  <si>
    <t xml:space="preserve">Check - have your measures used the 2 mandatory activity types?  These are:  
* Project management and delivery (for capturing human resoruces) and
* Promoting the project and uptake of research outcomes
</t>
  </si>
  <si>
    <t>Tip - Developing a communications plan may help you to consider key messages you want to promote to encourage uptake of research findings.</t>
  </si>
  <si>
    <r>
      <t>Tip - This sample proposes a two-year project.</t>
    </r>
    <r>
      <rPr>
        <b/>
        <sz val="11"/>
        <rFont val="Calibri"/>
        <family val="2"/>
        <scheme val="minor"/>
      </rPr>
      <t xml:space="preserve"> Integrate end of project evaluation</t>
    </r>
    <r>
      <rPr>
        <sz val="11"/>
        <rFont val="Calibri"/>
        <family val="2"/>
        <scheme val="minor"/>
      </rPr>
      <t xml:space="preserve"> into your plan, and consider how end-users will build on project outcomes after the funding period. Allow time for certification of grant expenditure.  </t>
    </r>
  </si>
  <si>
    <t xml:space="preserve">Note - This example has allowed for a difference between the number of people attending events and the number that go on to take action based on the research findings. </t>
  </si>
  <si>
    <t>Application identifier:</t>
  </si>
  <si>
    <r>
      <t xml:space="preserve">Tip - Your outcome statements should </t>
    </r>
    <r>
      <rPr>
        <b/>
        <sz val="11"/>
        <rFont val="Calibri"/>
        <family val="2"/>
        <scheme val="minor"/>
      </rPr>
      <t>describe what success will look like by the end of the project</t>
    </r>
    <r>
      <rPr>
        <sz val="11"/>
        <rFont val="Calibri"/>
        <family val="2"/>
        <scheme val="minor"/>
      </rPr>
      <t>. Apply the SMART principles: specific, measurable, achievable, realistic, timebound (within the timeframes of this project). They should relate to the Research priority themes.  Think about what will tell you that your project has been successful.</t>
    </r>
  </si>
  <si>
    <t>Project title:</t>
  </si>
  <si>
    <t>Tip: See 'How to design and develop your research project guide' for help and more examples of what makes a good outcome statement. You must be able to measure it.</t>
  </si>
  <si>
    <r>
      <t xml:space="preserve">Tip: </t>
    </r>
    <r>
      <rPr>
        <b/>
        <sz val="11"/>
        <rFont val="Calibri"/>
        <family val="2"/>
        <scheme val="minor"/>
      </rPr>
      <t>Each milestone should be 6 to 12 months in duration</t>
    </r>
    <r>
      <rPr>
        <sz val="11"/>
        <rFont val="Calibri"/>
        <family val="2"/>
        <scheme val="minor"/>
      </rPr>
      <t>, and the whole project should be a minimum of 24 months. You can make changes to your workplan prior to signing a funding agreement. In this example the first milestone report will be due on 31/07/2027</t>
    </r>
  </si>
  <si>
    <t xml:space="preserve">Tip: Consider end of financial year implications for your organisation, and the availability of your finance staff to help you with financial reporting. Milestones do not need to be linked to a financial year. You can factor in extra time if needed.   </t>
  </si>
  <si>
    <t>Review workplan, recruit project officer. Set up mechanisms for working with project partners RFS, DPE, LLS, DPI and councils, establish steering committee. Recruit project officer. Project officer salary for Milestone 1</t>
  </si>
  <si>
    <t>Develop a communications plan, develop key messages for target audiences, outline implementation of community engagement activities. Use local print and radio media, websites, social media, consult with each Aboriginal community on most appropriate methods and channels for their communities.</t>
  </si>
  <si>
    <r>
      <t xml:space="preserve">Tip: </t>
    </r>
    <r>
      <rPr>
        <b/>
        <sz val="11"/>
        <rFont val="Calibri"/>
        <family val="2"/>
        <scheme val="minor"/>
      </rPr>
      <t>Integrate engagement with stakeholders, end users, and delivery of your communications plan</t>
    </r>
    <r>
      <rPr>
        <sz val="11"/>
        <rFont val="Calibri"/>
        <family val="2"/>
        <scheme val="minor"/>
      </rPr>
      <t xml:space="preserve"> into your workplan.
The Grants Management System (GMS) will allow up to 500 characters per activity, but you can use abbreviations if you need more spoce. You do not need to use connective words like 'the' or 'if'.</t>
    </r>
  </si>
  <si>
    <t>Develop base methodology for burns that can be adC18:E18apted for each site. Evaluation must account for terrain, vegetation, different soil types. Gather soil samples before, immediately after and 12 months following each burn, assess response of threatened species in each location. Conduct burns at sites A and B.</t>
  </si>
  <si>
    <t>Project outcomes</t>
  </si>
  <si>
    <t>Project schedule</t>
  </si>
  <si>
    <t>Project measures</t>
  </si>
  <si>
    <t>Project budget</t>
  </si>
  <si>
    <r>
      <t xml:space="preserve">Environmental Research Grants Program: sample workplan
</t>
    </r>
    <r>
      <rPr>
        <sz val="12"/>
        <rFont val="Calibri"/>
        <family val="2"/>
        <scheme val="minor"/>
      </rPr>
      <t xml:space="preserve">This sample workplan provides tips on how to complete the workplan section in your application. If your application is funded, your workplan will be an important tool for tracking and communicating the progress and impact of your project. It will also underpin the payment and reporting schedule in your funding agreement.
To make it easier for you to work with, only 4 activities in each milestone are included to show how the activities, measures and budget relate to each other. We recommend including at least 8–10 activities per milestone.  </t>
    </r>
  </si>
  <si>
    <t>Test and evaluate the effects of cultural burning as a tool for restoring soil health, landscape management, reducing fuel loads and improving condition of threatened species habitat. Conduct 3 cultural burns in different landscape types around NSW and document the different cultural practices applicable to each location. Work with local authorities to integrate research findings into practice.</t>
  </si>
  <si>
    <t>Tip: Start by outlining how you will engage staff for the project. This will help you when you get to the project measures and budget sections, and it also demonstrates that merit selection principles will be applied in line with the program guidelines.</t>
  </si>
  <si>
    <r>
      <t xml:space="preserve">Tip: </t>
    </r>
    <r>
      <rPr>
        <b/>
        <sz val="11"/>
        <rFont val="Calibri"/>
        <family val="2"/>
        <scheme val="minor"/>
      </rPr>
      <t xml:space="preserve">Integrate monitoring and evaluation </t>
    </r>
    <r>
      <rPr>
        <sz val="11"/>
        <rFont val="Calibri"/>
        <family val="2"/>
        <scheme val="minor"/>
      </rPr>
      <t>strategies into your project activities. How will you monitor your progress to ensure you stay on track? Specify the evidence you will capture and provide with milestone reports to show your project is making progress</t>
    </r>
  </si>
  <si>
    <r>
      <t xml:space="preserve">Tip: For the purposes of the sample workplan, we have included only 4 activities for milestone 1, and set up only 2 milestones. </t>
    </r>
    <r>
      <rPr>
        <b/>
        <sz val="11"/>
        <rFont val="Calibri"/>
        <family val="2"/>
        <scheme val="minor"/>
      </rPr>
      <t>A quality workplan will have at least 8 to 10 activities</t>
    </r>
    <r>
      <rPr>
        <sz val="11"/>
        <rFont val="Calibri"/>
        <family val="2"/>
        <scheme val="minor"/>
      </rPr>
      <t xml:space="preserve"> for each milestone. Activities should clearly demonstrate how you will implement your methodology and experimental design outlined under 'Project rationale'. You don't need any more than 1 milestone for every 12 months.
You will need to sumbit a report at the end of each milestone with evidence of the work completed. This will be independently reviewed prior to release of payment for the next milestone. </t>
    </r>
  </si>
  <si>
    <t>Project officer costs for milestone 2. Ensure approvals are in place for burn at Site C (to be held in winter 2026). Engage stakeholders, commence planning of site visits</t>
  </si>
  <si>
    <t>Tip - The participation of end-users in the project is a critical element of your project. That's why 'Promoting the project and uptake of the research findings' is a mandatory activity type.</t>
  </si>
  <si>
    <t xml:space="preserve">Tip - A community event could use range of activity types and measures. In this case the most important measure was the number of Aboriginal people participating. You could break down the activity into different components so you can add more measures that demonstrate the project's impact. Eg, if there is a training component at this event, add an activity for preparing the training materials, and then use the activity type 'Building capacity and providing training'.   </t>
  </si>
  <si>
    <t xml:space="preserve">Tip - It is strongly recommended that you use this activity type in your final milestone to capture final data about the number of end users that have  already taken or demonstrated a commitment to take action based on your research findings. </t>
  </si>
  <si>
    <r>
      <t xml:space="preserve">Tip - </t>
    </r>
    <r>
      <rPr>
        <b/>
        <sz val="11"/>
        <rFont val="Calibri"/>
        <family val="2"/>
        <scheme val="minor"/>
      </rPr>
      <t>Integrate activities to support end users of the research</t>
    </r>
    <r>
      <rPr>
        <sz val="11"/>
        <rFont val="Calibri"/>
        <family val="2"/>
        <scheme val="minor"/>
      </rPr>
      <t xml:space="preserve"> so the project will continue to deliver benefits beyond the funding perriod. Eg, what training and support will end users need? What supporting materials will be helpful, and who will keep them up to date? </t>
    </r>
  </si>
  <si>
    <r>
      <t xml:space="preserve">Note - 
* Grant funds are those provided by the Trust through the grant.
* Cash is funding provided by the grantee, collaborators or any third parties.
* In-kind is the value of contributions to the project which are not funded by the grant (e.g. collaborator time contributed to the project covered by their employer). 
Tip - In your budget descriptions, </t>
    </r>
    <r>
      <rPr>
        <b/>
        <sz val="11"/>
        <rFont val="Calibri"/>
        <family val="2"/>
        <scheme val="minor"/>
      </rPr>
      <t>use headings</t>
    </r>
    <r>
      <rPr>
        <sz val="11"/>
        <rFont val="Calibri"/>
        <family val="2"/>
        <scheme val="minor"/>
      </rPr>
      <t xml:space="preserve"> to clarify what Trust funds will be used for, and to describe the source of any external funding. Provide enough detail to make it clear how grant funds will be spent.</t>
    </r>
  </si>
  <si>
    <t xml:space="preserve">Tip - Grant funded salaries should be based on the number of full time equivalent days of work you are seeking funding for and include the salary rate  </t>
  </si>
  <si>
    <t>Suggested template for developing a communications plan (with examples)</t>
  </si>
  <si>
    <t>Implement Communications Plan activities for milestone 2. Hold workshop event for local community and environmental practitioners near Sites A and B, inviting stakeholders. Aboriginal knowledge holders to conduct training events for the community. Monitor outcomes of last year's burns, help communities develop a plan for maintenance of burn outcomes.</t>
  </si>
  <si>
    <t>Tip: Describe how you will implement the methodology you identified in the Project Rationale section of your application. What will you do and how will you do it? This workplan should guide future staff working on your project, and it will also demonstrate to the Techncial Review Committee how your project will be implemented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</si>
</sst>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quot;$&quot;#,##0_);[Red]\(&quot;$&quot;#,##0\)"/>
    <numFmt numFmtId="165" formatCode="d/mm/yyyy;@"/>
    <numFmt numFmtId="166" formatCode="&quot;$&quot;#,##0"/>
  </numFmts>
  <fonts count="27"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b/>
      <sz val="11"/>
      <color theme="1" tint="0.34998626667073579"/>
      <name val="Arial"/>
      <family val="2"/>
    </font>
    <font>
      <sz val="11"/>
      <color theme="1"/>
      <name val="Arial"/>
      <family val="2"/>
    </font>
    <font>
      <b/>
      <sz val="11"/>
      <color theme="1"/>
      <name val="Arial"/>
      <family val="2"/>
    </font>
    <font>
      <sz val="11"/>
      <color theme="1"/>
      <name val="Calibri"/>
      <family val="2"/>
      <scheme val="minor"/>
    </font>
    <font>
      <b/>
      <sz val="13"/>
      <name val="Arial"/>
      <family val="2"/>
    </font>
    <font>
      <b/>
      <sz val="18"/>
      <color theme="0"/>
      <name val="Arial"/>
      <family val="2"/>
    </font>
    <font>
      <b/>
      <i/>
      <sz val="11"/>
      <color theme="4" tint="-0.249977111117893"/>
      <name val="Calibri"/>
      <family val="2"/>
      <scheme val="minor"/>
    </font>
    <font>
      <sz val="11"/>
      <color rgb="FFFF0000"/>
      <name val="Calibri"/>
      <family val="2"/>
      <scheme val="minor"/>
    </font>
    <font>
      <b/>
      <i/>
      <sz val="11"/>
      <name val="Calibri"/>
      <family val="2"/>
      <scheme val="minor"/>
    </font>
    <font>
      <b/>
      <sz val="14"/>
      <name val="Calibri"/>
      <family val="2"/>
      <scheme val="minor"/>
    </font>
    <font>
      <b/>
      <sz val="11"/>
      <color rgb="FFFF0000"/>
      <name val="Arial"/>
      <family val="2"/>
    </font>
    <font>
      <sz val="11"/>
      <color rgb="FFFF0000"/>
      <name val="Arial"/>
      <family val="2"/>
    </font>
    <font>
      <b/>
      <i/>
      <sz val="11"/>
      <color rgb="FFFF0000"/>
      <name val="Calibri"/>
      <family val="2"/>
      <scheme val="minor"/>
    </font>
    <font>
      <sz val="11"/>
      <name val="Arial"/>
      <family val="2"/>
    </font>
    <font>
      <sz val="11"/>
      <name val="Calibri"/>
      <family val="2"/>
      <scheme val="minor"/>
    </font>
    <font>
      <b/>
      <sz val="9"/>
      <color theme="1"/>
      <name val="Arial"/>
      <family val="2"/>
    </font>
    <font>
      <sz val="12"/>
      <name val="Calibri"/>
      <family val="2"/>
      <scheme val="minor"/>
    </font>
    <font>
      <b/>
      <sz val="11"/>
      <color theme="0"/>
      <name val="Calibri"/>
      <family val="2"/>
      <scheme val="minor"/>
    </font>
    <font>
      <b/>
      <sz val="11"/>
      <name val="Calibri"/>
      <family val="2"/>
      <scheme val="minor"/>
    </font>
    <font>
      <b/>
      <sz val="18"/>
      <name val="Arial"/>
      <family val="2"/>
    </font>
    <font>
      <b/>
      <sz val="13"/>
      <color theme="0"/>
      <name val="Arial"/>
      <family val="2"/>
    </font>
  </fonts>
  <fills count="10">
    <fill>
      <patternFill patternType="none"/>
    </fill>
    <fill>
      <patternFill patternType="gray125"/>
    </fill>
    <fill>
      <patternFill patternType="solid">
        <fgColor rgb="FF4C6D41"/>
        <bgColor indexed="64"/>
      </patternFill>
    </fill>
    <fill>
      <patternFill patternType="solid">
        <fgColor theme="9" tint="0.3999450666829432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B3EFF9"/>
        <bgColor indexed="64"/>
      </patternFill>
    </fill>
    <fill>
      <patternFill patternType="solid">
        <fgColor theme="4" tint="-0.499984740745262"/>
        <bgColor indexed="64"/>
      </patternFill>
    </fill>
    <fill>
      <patternFill patternType="solid">
        <fgColor rgb="FF1E91FA"/>
        <bgColor indexed="64"/>
      </patternFill>
    </fill>
  </fills>
  <borders count="13">
    <border>
      <left/>
      <right/>
      <top/>
      <bottom/>
      <diagonal/>
    </border>
    <border>
      <left/>
      <right/>
      <top/>
      <bottom style="thick">
        <color rgb="FF767171"/>
      </bottom>
      <diagonal/>
    </border>
    <border>
      <left/>
      <right/>
      <top style="thick">
        <color rgb="FF76717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auto="1"/>
      </bottom>
      <diagonal/>
    </border>
    <border>
      <left/>
      <right/>
      <top/>
      <bottom style="thin">
        <color indexed="64"/>
      </bottom>
      <diagonal/>
    </border>
  </borders>
  <cellStyleXfs count="4">
    <xf numFmtId="0" fontId="0" fillId="0" borderId="0"/>
    <xf numFmtId="0" fontId="11" fillId="2" borderId="0" applyNumberFormat="0" applyProtection="0">
      <alignment horizontal="left" vertical="center"/>
    </xf>
    <xf numFmtId="0" fontId="10" fillId="3" borderId="0" applyNumberFormat="0" applyProtection="0">
      <alignment horizontal="left" vertical="center"/>
    </xf>
    <xf numFmtId="0" fontId="6" fillId="0" borderId="0" applyNumberFormat="0" applyAlignment="0" applyProtection="0"/>
  </cellStyleXfs>
  <cellXfs count="74">
    <xf numFmtId="0" fontId="0" fillId="0" borderId="0" xfId="0"/>
    <xf numFmtId="0" fontId="9" fillId="0" borderId="0" xfId="0" applyFont="1"/>
    <xf numFmtId="0" fontId="6" fillId="0" borderId="0" xfId="3" applyAlignment="1">
      <alignment wrapText="1"/>
    </xf>
    <xf numFmtId="0" fontId="9" fillId="0" borderId="0" xfId="0" applyFont="1" applyAlignment="1">
      <alignment wrapText="1"/>
    </xf>
    <xf numFmtId="0" fontId="8" fillId="0" borderId="0" xfId="0" applyFont="1" applyAlignment="1">
      <alignment horizontal="right" vertical="center" wrapText="1"/>
    </xf>
    <xf numFmtId="0" fontId="7" fillId="0" borderId="0" xfId="0" applyFont="1" applyAlignment="1">
      <alignment wrapText="1"/>
    </xf>
    <xf numFmtId="166" fontId="7" fillId="0" borderId="0" xfId="0" applyNumberFormat="1" applyFont="1" applyAlignment="1">
      <alignment wrapText="1"/>
    </xf>
    <xf numFmtId="0" fontId="9" fillId="0" borderId="1" xfId="0" applyFont="1" applyBorder="1" applyAlignment="1">
      <alignment wrapText="1"/>
    </xf>
    <xf numFmtId="0" fontId="6" fillId="0" borderId="1" xfId="3" applyBorder="1" applyAlignment="1">
      <alignment horizontal="right" wrapText="1"/>
    </xf>
    <xf numFmtId="166" fontId="8" fillId="0" borderId="1" xfId="0" applyNumberFormat="1" applyFont="1" applyBorder="1" applyAlignment="1">
      <alignment wrapText="1"/>
    </xf>
    <xf numFmtId="0" fontId="5" fillId="0" borderId="0" xfId="0" applyFont="1" applyAlignment="1">
      <alignment horizontal="right" wrapText="1"/>
    </xf>
    <xf numFmtId="166" fontId="5" fillId="0" borderId="2" xfId="0" applyNumberFormat="1" applyFont="1" applyBorder="1" applyAlignment="1">
      <alignment wrapText="1"/>
    </xf>
    <xf numFmtId="0" fontId="7" fillId="0" borderId="0" xfId="0" applyFont="1" applyAlignment="1">
      <alignment horizontal="left" vertical="top" wrapText="1"/>
    </xf>
    <xf numFmtId="14" fontId="7" fillId="0" borderId="0" xfId="0" applyNumberFormat="1" applyFont="1" applyAlignment="1">
      <alignment horizontal="left" vertical="top" wrapText="1"/>
    </xf>
    <xf numFmtId="165" fontId="7" fillId="0" borderId="0" xfId="0" applyNumberFormat="1" applyFont="1" applyAlignment="1">
      <alignment horizontal="left" vertical="top" wrapText="1"/>
    </xf>
    <xf numFmtId="0" fontId="7" fillId="0" borderId="0" xfId="0" applyFont="1" applyAlignment="1">
      <alignment horizontal="left" vertical="center" wrapText="1"/>
    </xf>
    <xf numFmtId="164" fontId="5" fillId="0" borderId="2" xfId="0" applyNumberFormat="1" applyFont="1" applyBorder="1" applyAlignment="1">
      <alignment wrapText="1"/>
    </xf>
    <xf numFmtId="0" fontId="0" fillId="0" borderId="0" xfId="0" applyAlignment="1">
      <alignment wrapText="1"/>
    </xf>
    <xf numFmtId="0" fontId="9" fillId="0" borderId="0" xfId="0" applyFont="1" applyAlignment="1">
      <alignment horizontal="center"/>
    </xf>
    <xf numFmtId="0" fontId="14" fillId="6" borderId="0" xfId="0" applyFont="1" applyFill="1" applyAlignment="1">
      <alignment horizontal="left" vertical="center" wrapText="1"/>
    </xf>
    <xf numFmtId="14" fontId="14" fillId="6" borderId="0" xfId="0" applyNumberFormat="1" applyFont="1" applyFill="1" applyAlignment="1">
      <alignment horizontal="left" vertical="top" wrapText="1"/>
    </xf>
    <xf numFmtId="0" fontId="9" fillId="6" borderId="0" xfId="0" applyFont="1" applyFill="1" applyAlignment="1">
      <alignment wrapText="1"/>
    </xf>
    <xf numFmtId="0" fontId="13" fillId="0" borderId="0" xfId="0" applyFont="1" applyAlignment="1">
      <alignment wrapText="1"/>
    </xf>
    <xf numFmtId="0" fontId="16" fillId="0" borderId="0" xfId="0" applyFont="1" applyAlignment="1">
      <alignment horizontal="right" vertical="center" wrapText="1"/>
    </xf>
    <xf numFmtId="0" fontId="13" fillId="0" borderId="0" xfId="0" applyFont="1"/>
    <xf numFmtId="0" fontId="16" fillId="0" borderId="0" xfId="3" applyFont="1" applyAlignment="1">
      <alignment wrapText="1"/>
    </xf>
    <xf numFmtId="0" fontId="17" fillId="0" borderId="0" xfId="0" applyFont="1" applyAlignment="1">
      <alignment wrapText="1"/>
    </xf>
    <xf numFmtId="166" fontId="17" fillId="0" borderId="0" xfId="0" applyNumberFormat="1" applyFont="1" applyAlignment="1">
      <alignment wrapText="1"/>
    </xf>
    <xf numFmtId="0" fontId="13" fillId="0" borderId="1" xfId="0" applyFont="1" applyBorder="1" applyAlignment="1">
      <alignment wrapText="1"/>
    </xf>
    <xf numFmtId="0" fontId="16" fillId="0" borderId="1" xfId="3" applyFont="1" applyBorder="1" applyAlignment="1">
      <alignment horizontal="right" wrapText="1"/>
    </xf>
    <xf numFmtId="166" fontId="16" fillId="0" borderId="1" xfId="0" applyNumberFormat="1" applyFont="1" applyBorder="1" applyAlignment="1">
      <alignment wrapText="1"/>
    </xf>
    <xf numFmtId="0" fontId="4" fillId="0" borderId="0" xfId="0" applyFont="1" applyAlignment="1">
      <alignment wrapText="1"/>
    </xf>
    <xf numFmtId="0" fontId="9" fillId="0" borderId="0" xfId="0" applyFont="1" applyAlignment="1">
      <alignment horizontal="left"/>
    </xf>
    <xf numFmtId="0" fontId="19" fillId="0" borderId="0" xfId="0" applyFont="1" applyAlignment="1">
      <alignment horizontal="left" vertical="top" wrapText="1"/>
    </xf>
    <xf numFmtId="0" fontId="20" fillId="0" borderId="0" xfId="0" applyFont="1" applyAlignment="1">
      <alignment wrapText="1"/>
    </xf>
    <xf numFmtId="0" fontId="9" fillId="0" borderId="0" xfId="0" applyFont="1" applyAlignment="1">
      <alignment horizontal="left" wrapText="1"/>
    </xf>
    <xf numFmtId="0" fontId="21" fillId="0" borderId="0" xfId="0" applyFont="1" applyAlignment="1">
      <alignment wrapText="1"/>
    </xf>
    <xf numFmtId="0" fontId="20" fillId="0" borderId="0" xfId="0" applyFont="1" applyAlignment="1">
      <alignment horizontal="left" wrapText="1"/>
    </xf>
    <xf numFmtId="0" fontId="3" fillId="0" borderId="0" xfId="0" applyFont="1" applyAlignment="1">
      <alignment wrapText="1"/>
    </xf>
    <xf numFmtId="0" fontId="9" fillId="6" borderId="0" xfId="0" applyFont="1" applyFill="1"/>
    <xf numFmtId="0" fontId="2" fillId="7" borderId="0" xfId="0" quotePrefix="1" applyFont="1" applyFill="1" applyAlignment="1">
      <alignment horizontal="left" vertical="top" wrapText="1"/>
    </xf>
    <xf numFmtId="0" fontId="13" fillId="7" borderId="0" xfId="0" applyFont="1" applyFill="1" applyAlignment="1">
      <alignment wrapText="1"/>
    </xf>
    <xf numFmtId="0" fontId="2" fillId="7" borderId="0" xfId="0" applyFont="1" applyFill="1" applyAlignment="1">
      <alignment horizontal="left" vertical="top" wrapText="1"/>
    </xf>
    <xf numFmtId="0" fontId="26" fillId="8" borderId="0" xfId="2" applyFont="1" applyFill="1">
      <alignment horizontal="left" vertical="center"/>
    </xf>
    <xf numFmtId="0" fontId="10" fillId="8" borderId="0" xfId="2" applyFill="1">
      <alignment horizontal="left" vertical="center"/>
    </xf>
    <xf numFmtId="0" fontId="23" fillId="8" borderId="0" xfId="2" applyFont="1" applyFill="1" applyAlignment="1">
      <alignment vertical="center"/>
    </xf>
    <xf numFmtId="0" fontId="23" fillId="8" borderId="0" xfId="2" applyFont="1" applyFill="1" applyAlignment="1">
      <alignment vertical="center" wrapText="1"/>
    </xf>
    <xf numFmtId="0" fontId="25" fillId="9" borderId="0" xfId="1" applyFont="1" applyFill="1">
      <alignment horizontal="left" vertical="center"/>
    </xf>
    <xf numFmtId="0" fontId="25" fillId="9" borderId="0" xfId="1" applyFont="1" applyFill="1" applyAlignment="1">
      <alignment horizontal="left" vertical="center" wrapText="1"/>
    </xf>
    <xf numFmtId="0" fontId="25" fillId="9" borderId="0" xfId="1" applyFont="1" applyFill="1" applyAlignment="1">
      <alignment horizontal="right" vertical="center"/>
    </xf>
    <xf numFmtId="0" fontId="9" fillId="0" borderId="1" xfId="0" applyFont="1" applyBorder="1" applyAlignment="1">
      <alignment horizontal="left" vertical="top" wrapText="1"/>
    </xf>
    <xf numFmtId="0" fontId="6" fillId="0" borderId="1" xfId="3" applyBorder="1" applyAlignment="1">
      <alignment horizontal="left" vertical="top" wrapText="1"/>
    </xf>
    <xf numFmtId="0" fontId="9" fillId="0" borderId="0" xfId="0" applyFont="1" applyAlignment="1">
      <alignment horizontal="left" vertical="top" wrapText="1"/>
    </xf>
    <xf numFmtId="0" fontId="6" fillId="0" borderId="0" xfId="3" applyAlignment="1">
      <alignment horizontal="left" vertical="top" wrapText="1"/>
    </xf>
    <xf numFmtId="0" fontId="1" fillId="7" borderId="0" xfId="0" applyFont="1" applyFill="1" applyAlignment="1">
      <alignment vertical="top" wrapText="1"/>
    </xf>
    <xf numFmtId="0" fontId="15" fillId="7" borderId="0" xfId="0" applyFont="1" applyFill="1" applyAlignment="1">
      <alignment horizontal="left" wrapText="1"/>
    </xf>
    <xf numFmtId="14" fontId="20" fillId="7" borderId="0" xfId="0" applyNumberFormat="1" applyFont="1" applyFill="1" applyAlignment="1">
      <alignment vertical="top" wrapText="1"/>
    </xf>
    <xf numFmtId="0" fontId="20" fillId="7" borderId="0" xfId="0" applyFont="1" applyFill="1" applyAlignment="1">
      <alignment horizontal="left" vertical="top" wrapText="1"/>
    </xf>
    <xf numFmtId="14" fontId="20" fillId="7" borderId="0" xfId="0" applyNumberFormat="1" applyFont="1" applyFill="1" applyAlignment="1">
      <alignment horizontal="left" vertical="top" wrapText="1"/>
    </xf>
    <xf numFmtId="0" fontId="14" fillId="6" borderId="0" xfId="0" applyFont="1" applyFill="1" applyAlignment="1">
      <alignment horizontal="left" vertical="center" wrapText="1"/>
    </xf>
    <xf numFmtId="0" fontId="12" fillId="4" borderId="0" xfId="0" applyFont="1" applyFill="1" applyAlignment="1">
      <alignment horizontal="left" vertical="center" wrapText="1"/>
    </xf>
    <xf numFmtId="0" fontId="20" fillId="7" borderId="0" xfId="0" quotePrefix="1" applyFont="1" applyFill="1" applyAlignment="1">
      <alignment vertical="top" wrapText="1"/>
    </xf>
    <xf numFmtId="0" fontId="20" fillId="7" borderId="0" xfId="0" applyFont="1" applyFill="1" applyAlignment="1">
      <alignment vertical="top" wrapText="1"/>
    </xf>
    <xf numFmtId="0" fontId="18" fillId="5" borderId="0" xfId="0" applyFont="1" applyFill="1" applyAlignment="1">
      <alignment horizontal="left" vertical="center" wrapText="1"/>
    </xf>
    <xf numFmtId="0" fontId="20" fillId="7" borderId="4" xfId="0" applyFont="1" applyFill="1" applyBorder="1" applyAlignment="1">
      <alignment horizontal="left" vertical="top" wrapText="1"/>
    </xf>
    <xf numFmtId="0" fontId="20" fillId="7" borderId="9" xfId="0" applyFont="1" applyFill="1" applyBorder="1" applyAlignment="1">
      <alignment horizontal="left" vertical="top" wrapText="1"/>
    </xf>
    <xf numFmtId="0" fontId="20" fillId="7" borderId="6" xfId="0" applyFont="1" applyFill="1" applyBorder="1" applyAlignment="1">
      <alignment horizontal="left" vertical="top" wrapText="1"/>
    </xf>
    <xf numFmtId="0" fontId="20" fillId="7" borderId="10" xfId="0" applyFont="1" applyFill="1" applyBorder="1" applyAlignment="1">
      <alignment horizontal="left" vertical="top" wrapText="1"/>
    </xf>
    <xf numFmtId="0" fontId="20" fillId="7" borderId="8" xfId="0" applyFont="1" applyFill="1" applyBorder="1" applyAlignment="1">
      <alignment horizontal="left" vertical="top" wrapText="1"/>
    </xf>
    <xf numFmtId="0" fontId="20" fillId="7" borderId="11" xfId="0" applyFont="1" applyFill="1" applyBorder="1" applyAlignment="1">
      <alignment horizontal="left" vertical="top" wrapText="1"/>
    </xf>
    <xf numFmtId="0" fontId="23" fillId="8" borderId="12" xfId="2" applyFont="1" applyFill="1" applyBorder="1" applyAlignment="1">
      <alignment vertical="top" wrapText="1"/>
    </xf>
    <xf numFmtId="0" fontId="20" fillId="7" borderId="3" xfId="0" applyFont="1" applyFill="1" applyBorder="1" applyAlignment="1">
      <alignment horizontal="left" vertical="top" wrapText="1"/>
    </xf>
    <xf numFmtId="0" fontId="20" fillId="7" borderId="5" xfId="0" applyFont="1" applyFill="1" applyBorder="1" applyAlignment="1">
      <alignment horizontal="left" vertical="top" wrapText="1"/>
    </xf>
    <xf numFmtId="0" fontId="20" fillId="7" borderId="7" xfId="0" applyFont="1" applyFill="1" applyBorder="1" applyAlignment="1">
      <alignment horizontal="left" vertical="top" wrapText="1"/>
    </xf>
  </cellXfs>
  <cellStyles count="4">
    <cellStyle name="Heading 1" xfId="1" builtinId="16"/>
    <cellStyle name="Heading 2" xfId="2" builtinId="17"/>
    <cellStyle name="Heading 3" xfId="3" builtinId="18"/>
    <cellStyle name="Normal" xfId="0" builtinId="0"/>
  </cellStyles>
  <dxfs count="0"/>
  <tableStyles count="1" defaultTableStyle="TableStyleMedium2" defaultPivotStyle="PivotStyleLight16">
    <tableStyle name="Invisible" pivot="0" table="0" count="0" xr9:uid="{4AE944A4-8B40-4593-AFFE-AC23F6408B61}"/>
  </tableStyles>
  <colors>
    <mruColors>
      <color rgb="FF1E91FA"/>
      <color rgb="FF19C3FF"/>
      <color rgb="FFB3EF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7C06D-B151-4478-9445-F99511970916}">
  <sheetPr>
    <pageSetUpPr fitToPage="1"/>
  </sheetPr>
  <dimension ref="A1:M189"/>
  <sheetViews>
    <sheetView tabSelected="1" topLeftCell="B91" zoomScale="70" zoomScaleNormal="70" workbookViewId="0">
      <selection activeCell="I85" sqref="I85:M86"/>
    </sheetView>
  </sheetViews>
  <sheetFormatPr defaultColWidth="9.1796875" defaultRowHeight="15" customHeight="1" x14ac:dyDescent="0.35"/>
  <cols>
    <col min="1" max="1" width="12.81640625" style="1" customWidth="1"/>
    <col min="2" max="2" width="21.81640625" style="3" customWidth="1"/>
    <col min="3" max="3" width="55.81640625" style="1" customWidth="1"/>
    <col min="4" max="4" width="50" style="1" customWidth="1"/>
    <col min="5" max="5" width="24.6328125" style="1" customWidth="1"/>
    <col min="6" max="6" width="20.6328125" style="1" customWidth="1"/>
    <col min="7" max="7" width="10.6328125" style="1" customWidth="1"/>
    <col min="8" max="8" width="20.6328125" style="1" customWidth="1"/>
    <col min="9" max="14" width="9.1796875" style="1" customWidth="1"/>
    <col min="15" max="16384" width="9.1796875" style="1"/>
  </cols>
  <sheetData>
    <row r="1" spans="1:13" ht="103.5" customHeight="1" x14ac:dyDescent="0.45">
      <c r="A1" s="55" t="s">
        <v>156</v>
      </c>
      <c r="B1" s="55"/>
      <c r="C1" s="55"/>
      <c r="D1" s="55"/>
      <c r="E1" s="55"/>
    </row>
    <row r="3" spans="1:13" ht="23" x14ac:dyDescent="0.35">
      <c r="A3" s="47" t="s">
        <v>0</v>
      </c>
      <c r="B3" s="48"/>
      <c r="C3" s="47" t="s">
        <v>142</v>
      </c>
      <c r="D3" s="47" t="s">
        <v>87</v>
      </c>
      <c r="E3" s="49" t="s">
        <v>144</v>
      </c>
      <c r="F3" s="47" t="s">
        <v>80</v>
      </c>
      <c r="G3" s="47"/>
      <c r="H3" s="47"/>
      <c r="I3" s="47"/>
      <c r="J3" s="47"/>
      <c r="K3" s="47"/>
      <c r="L3" s="47"/>
      <c r="M3" s="47"/>
    </row>
    <row r="4" spans="1:13" ht="15" customHeight="1" x14ac:dyDescent="0.35">
      <c r="B4" s="1"/>
    </row>
    <row r="5" spans="1:13" ht="16.5" x14ac:dyDescent="0.35">
      <c r="A5" s="43" t="s">
        <v>152</v>
      </c>
      <c r="B5" s="44"/>
      <c r="C5" s="44"/>
      <c r="D5" s="44"/>
      <c r="E5" s="44"/>
      <c r="F5" s="44"/>
      <c r="G5" s="44"/>
      <c r="H5" s="44"/>
      <c r="I5" s="44"/>
      <c r="J5" s="44"/>
      <c r="K5" s="44"/>
      <c r="L5" s="44"/>
      <c r="M5" s="44"/>
    </row>
    <row r="6" spans="1:13" s="3" customFormat="1" ht="14.5" x14ac:dyDescent="0.35">
      <c r="A6" s="2" t="s">
        <v>1</v>
      </c>
      <c r="B6" s="2" t="s">
        <v>41</v>
      </c>
      <c r="C6" s="2" t="s">
        <v>42</v>
      </c>
    </row>
    <row r="7" spans="1:13" s="3" customFormat="1" ht="98" x14ac:dyDescent="0.35">
      <c r="A7" s="4" t="s">
        <v>12</v>
      </c>
      <c r="B7" s="12" t="s">
        <v>49</v>
      </c>
      <c r="C7" s="12" t="s">
        <v>157</v>
      </c>
      <c r="D7" s="57" t="s">
        <v>143</v>
      </c>
      <c r="E7" s="57"/>
    </row>
    <row r="8" spans="1:13" s="3" customFormat="1" ht="112" x14ac:dyDescent="0.35">
      <c r="A8" s="4" t="s">
        <v>14</v>
      </c>
      <c r="B8" s="12" t="s">
        <v>50</v>
      </c>
      <c r="C8" s="12" t="s">
        <v>92</v>
      </c>
      <c r="D8" s="57" t="s">
        <v>145</v>
      </c>
      <c r="E8" s="57"/>
    </row>
    <row r="9" spans="1:13" ht="16.5" x14ac:dyDescent="0.35">
      <c r="A9" s="43" t="s">
        <v>153</v>
      </c>
      <c r="B9" s="44"/>
      <c r="C9" s="44"/>
      <c r="D9" s="44"/>
      <c r="E9" s="44"/>
      <c r="F9" s="44"/>
      <c r="G9" s="44"/>
      <c r="H9" s="44"/>
      <c r="I9" s="44"/>
      <c r="J9" s="44"/>
      <c r="K9" s="44"/>
      <c r="L9" s="44"/>
      <c r="M9" s="44"/>
    </row>
    <row r="10" spans="1:13" s="2" customFormat="1" ht="14" x14ac:dyDescent="0.3">
      <c r="A10" s="2" t="s">
        <v>1</v>
      </c>
      <c r="B10" s="2" t="s">
        <v>2</v>
      </c>
      <c r="D10" s="2" t="s">
        <v>3</v>
      </c>
      <c r="E10" s="2" t="s">
        <v>4</v>
      </c>
    </row>
    <row r="11" spans="1:13" s="3" customFormat="1" ht="30.5" customHeight="1" x14ac:dyDescent="0.35">
      <c r="A11" s="4" t="s">
        <v>12</v>
      </c>
      <c r="B11" s="12" t="s">
        <v>90</v>
      </c>
      <c r="C11" s="13"/>
      <c r="D11" s="13">
        <v>46173</v>
      </c>
      <c r="E11" s="14">
        <v>46599</v>
      </c>
    </row>
    <row r="12" spans="1:13" s="3" customFormat="1" ht="46.5" customHeight="1" x14ac:dyDescent="0.35">
      <c r="A12" s="4"/>
      <c r="B12" s="12"/>
      <c r="C12" s="13"/>
      <c r="D12" s="56" t="s">
        <v>146</v>
      </c>
      <c r="E12" s="56"/>
    </row>
    <row r="13" spans="1:13" s="3" customFormat="1" ht="45.5" customHeight="1" x14ac:dyDescent="0.35">
      <c r="A13" s="4"/>
      <c r="B13" s="12"/>
      <c r="C13" s="13"/>
      <c r="D13" s="56" t="s">
        <v>147</v>
      </c>
      <c r="E13" s="56"/>
    </row>
    <row r="14" spans="1:13" s="3" customFormat="1" ht="14" customHeight="1" x14ac:dyDescent="0.35">
      <c r="B14" s="2" t="s">
        <v>1</v>
      </c>
      <c r="C14" s="2" t="s">
        <v>5</v>
      </c>
      <c r="D14" s="2"/>
      <c r="E14" s="2"/>
    </row>
    <row r="15" spans="1:13" s="3" customFormat="1" ht="57" customHeight="1" x14ac:dyDescent="0.35">
      <c r="B15" s="4" t="s">
        <v>12</v>
      </c>
      <c r="C15" s="12" t="s">
        <v>148</v>
      </c>
      <c r="D15" s="56" t="s">
        <v>158</v>
      </c>
      <c r="E15" s="56"/>
      <c r="F15" s="59"/>
      <c r="G15" s="59"/>
      <c r="H15" s="59"/>
      <c r="I15" s="19"/>
    </row>
    <row r="16" spans="1:13" s="3" customFormat="1" ht="85.25" customHeight="1" x14ac:dyDescent="0.35">
      <c r="B16" s="4">
        <v>2</v>
      </c>
      <c r="C16" s="12" t="s">
        <v>149</v>
      </c>
      <c r="D16" s="56" t="s">
        <v>150</v>
      </c>
      <c r="E16" s="56"/>
      <c r="F16" s="19"/>
      <c r="G16" s="19"/>
      <c r="H16" s="19"/>
      <c r="I16" s="19"/>
    </row>
    <row r="17" spans="1:13" s="3" customFormat="1" ht="74.650000000000006" customHeight="1" x14ac:dyDescent="0.35">
      <c r="B17" s="4">
        <v>3</v>
      </c>
      <c r="C17" s="12" t="s">
        <v>95</v>
      </c>
      <c r="D17" s="56" t="s">
        <v>170</v>
      </c>
      <c r="E17" s="56"/>
      <c r="F17" s="20"/>
      <c r="G17" s="20"/>
      <c r="H17" s="21"/>
    </row>
    <row r="18" spans="1:13" s="3" customFormat="1" ht="89.5" customHeight="1" x14ac:dyDescent="0.35">
      <c r="B18" s="4">
        <v>4</v>
      </c>
      <c r="C18" s="12" t="s">
        <v>151</v>
      </c>
      <c r="D18" s="56" t="s">
        <v>159</v>
      </c>
      <c r="E18" s="56"/>
      <c r="F18" s="20"/>
      <c r="G18" s="20"/>
      <c r="H18" s="21"/>
    </row>
    <row r="19" spans="1:13" s="3" customFormat="1" ht="14.5" x14ac:dyDescent="0.35">
      <c r="B19" s="4"/>
      <c r="C19" s="12"/>
      <c r="D19" s="12"/>
      <c r="E19" s="12"/>
      <c r="F19" s="13"/>
    </row>
    <row r="20" spans="1:13" s="3" customFormat="1" ht="87.5" customHeight="1" x14ac:dyDescent="0.35">
      <c r="B20" s="4"/>
      <c r="C20" s="58" t="s">
        <v>160</v>
      </c>
      <c r="D20" s="58"/>
      <c r="E20" s="58"/>
      <c r="F20" s="13"/>
    </row>
    <row r="21" spans="1:13" s="3" customFormat="1" ht="14.5" x14ac:dyDescent="0.35">
      <c r="B21" s="4"/>
      <c r="C21" s="12"/>
      <c r="D21" s="13"/>
      <c r="E21" s="13"/>
      <c r="F21" s="13"/>
    </row>
    <row r="22" spans="1:13" s="3" customFormat="1" ht="28" customHeight="1" x14ac:dyDescent="0.35">
      <c r="A22" s="4" t="s">
        <v>14</v>
      </c>
      <c r="B22" s="12" t="s">
        <v>91</v>
      </c>
      <c r="C22" s="13"/>
      <c r="D22" s="13" t="s">
        <v>88</v>
      </c>
      <c r="E22" s="14">
        <v>46965</v>
      </c>
      <c r="F22" s="13"/>
      <c r="G22" s="13"/>
      <c r="H22" s="13"/>
      <c r="I22" s="13"/>
    </row>
    <row r="23" spans="1:13" s="3" customFormat="1" ht="21.75" customHeight="1" x14ac:dyDescent="0.35">
      <c r="A23" s="6"/>
      <c r="B23" s="2" t="s">
        <v>1</v>
      </c>
      <c r="C23" s="2" t="s">
        <v>5</v>
      </c>
      <c r="D23" s="2" t="s">
        <v>3</v>
      </c>
      <c r="E23" s="2" t="s">
        <v>4</v>
      </c>
      <c r="F23" s="13"/>
      <c r="G23" s="13"/>
      <c r="H23" s="13"/>
      <c r="I23" s="13"/>
    </row>
    <row r="24" spans="1:13" s="3" customFormat="1" ht="42" x14ac:dyDescent="0.35">
      <c r="A24" s="6"/>
      <c r="B24" s="4" t="s">
        <v>12</v>
      </c>
      <c r="C24" s="12" t="s">
        <v>161</v>
      </c>
      <c r="D24" s="13"/>
      <c r="E24" s="13"/>
      <c r="F24" s="13"/>
    </row>
    <row r="25" spans="1:13" s="3" customFormat="1" ht="89.65" customHeight="1" x14ac:dyDescent="0.35">
      <c r="A25" s="6"/>
      <c r="B25" s="4" t="s">
        <v>14</v>
      </c>
      <c r="C25" s="12" t="s">
        <v>169</v>
      </c>
      <c r="D25" s="58" t="s">
        <v>165</v>
      </c>
      <c r="E25" s="58"/>
      <c r="F25" s="13"/>
    </row>
    <row r="26" spans="1:13" s="3" customFormat="1" ht="43" customHeight="1" x14ac:dyDescent="0.35">
      <c r="A26" s="6"/>
      <c r="B26" s="4">
        <v>3</v>
      </c>
      <c r="C26" s="12" t="s">
        <v>97</v>
      </c>
      <c r="D26" s="13"/>
      <c r="E26" s="13"/>
      <c r="F26" s="13"/>
    </row>
    <row r="27" spans="1:13" s="3" customFormat="1" ht="43" customHeight="1" x14ac:dyDescent="0.35">
      <c r="A27" s="6"/>
      <c r="B27" s="4">
        <v>4</v>
      </c>
      <c r="C27" s="12" t="s">
        <v>96</v>
      </c>
      <c r="D27" s="58" t="s">
        <v>140</v>
      </c>
      <c r="E27" s="58"/>
      <c r="F27" s="13"/>
    </row>
    <row r="28" spans="1:13" ht="16.5" x14ac:dyDescent="0.35">
      <c r="A28" s="43" t="s">
        <v>154</v>
      </c>
      <c r="B28" s="44"/>
      <c r="C28" s="44"/>
      <c r="D28" s="44"/>
      <c r="E28" s="44"/>
      <c r="F28" s="44"/>
      <c r="G28" s="44"/>
      <c r="H28" s="44"/>
      <c r="I28" s="44"/>
      <c r="J28" s="44"/>
      <c r="K28" s="44"/>
      <c r="L28" s="44"/>
      <c r="M28" s="44"/>
    </row>
    <row r="29" spans="1:13" ht="14.5" x14ac:dyDescent="0.35">
      <c r="A29" s="2" t="s">
        <v>1</v>
      </c>
      <c r="B29" s="2" t="s">
        <v>2</v>
      </c>
      <c r="C29" s="3"/>
      <c r="D29" s="3"/>
      <c r="E29" s="3"/>
      <c r="F29" s="3"/>
      <c r="G29" s="3"/>
      <c r="H29" s="3"/>
    </row>
    <row r="30" spans="1:13" ht="14.5" x14ac:dyDescent="0.35">
      <c r="A30" s="4" t="s">
        <v>12</v>
      </c>
      <c r="B30" s="15" t="str">
        <f>milestone_??_1</f>
        <v>Milestone 1</v>
      </c>
      <c r="C30" s="3"/>
      <c r="D30" s="3"/>
      <c r="E30" s="3"/>
      <c r="F30" s="3"/>
      <c r="G30" s="3"/>
      <c r="H30" s="3"/>
    </row>
    <row r="31" spans="1:13" ht="14.5" x14ac:dyDescent="0.35">
      <c r="A31" s="3"/>
      <c r="B31" s="2" t="s">
        <v>1</v>
      </c>
      <c r="C31" s="2" t="s">
        <v>5</v>
      </c>
      <c r="D31" s="2" t="s">
        <v>43</v>
      </c>
      <c r="E31" s="2" t="s">
        <v>44</v>
      </c>
      <c r="F31" s="2" t="s">
        <v>45</v>
      </c>
      <c r="G31" s="2" t="s">
        <v>46</v>
      </c>
      <c r="H31" s="3"/>
    </row>
    <row r="32" spans="1:13" ht="61.25" customHeight="1" x14ac:dyDescent="0.35">
      <c r="A32" s="3"/>
      <c r="B32" s="4" t="s">
        <v>12</v>
      </c>
      <c r="C32" s="12" t="str">
        <f>C15</f>
        <v>Review workplan, recruit project officer. Set up mechanisms for working with project partners RFS, DPE, LLS, DPI and councils, establish steering committee. Recruit project officer. Project officer salary for Milestone 1</v>
      </c>
      <c r="D32" s="12" t="s">
        <v>51</v>
      </c>
      <c r="E32" s="31" t="s">
        <v>93</v>
      </c>
      <c r="F32" s="3" t="s">
        <v>12</v>
      </c>
      <c r="G32" s="3" t="s">
        <v>52</v>
      </c>
      <c r="H32" s="57" t="s">
        <v>134</v>
      </c>
      <c r="I32" s="57"/>
      <c r="J32" s="57"/>
      <c r="K32" s="57"/>
    </row>
    <row r="33" spans="1:11" ht="48.5" customHeight="1" x14ac:dyDescent="0.35">
      <c r="A33" s="3"/>
      <c r="B33" s="4"/>
      <c r="C33" s="12"/>
      <c r="D33" s="40" t="s">
        <v>135</v>
      </c>
      <c r="E33" s="31" t="s">
        <v>94</v>
      </c>
      <c r="F33" s="35">
        <v>3</v>
      </c>
      <c r="G33" s="3" t="s">
        <v>52</v>
      </c>
      <c r="H33" s="3"/>
    </row>
    <row r="34" spans="1:11" ht="43.5" x14ac:dyDescent="0.35">
      <c r="A34" s="3"/>
      <c r="B34" s="4"/>
      <c r="C34" s="12"/>
      <c r="D34" s="12"/>
      <c r="E34" s="3" t="s">
        <v>53</v>
      </c>
      <c r="F34" s="35">
        <v>80</v>
      </c>
      <c r="G34" s="3" t="s">
        <v>52</v>
      </c>
    </row>
    <row r="35" spans="1:11" ht="29" x14ac:dyDescent="0.35">
      <c r="A35" s="3"/>
      <c r="B35" s="4"/>
      <c r="C35" s="12"/>
      <c r="D35" s="12"/>
      <c r="E35" s="3" t="s">
        <v>54</v>
      </c>
      <c r="F35" s="35">
        <v>7</v>
      </c>
      <c r="G35" s="3" t="s">
        <v>52</v>
      </c>
    </row>
    <row r="36" spans="1:11" ht="14.5" x14ac:dyDescent="0.35">
      <c r="A36" s="3"/>
      <c r="B36" s="4"/>
      <c r="C36" s="12"/>
      <c r="D36" s="12"/>
      <c r="E36" s="3" t="s">
        <v>55</v>
      </c>
      <c r="F36" s="35">
        <v>4</v>
      </c>
      <c r="G36" s="3" t="s">
        <v>52</v>
      </c>
      <c r="H36" s="3"/>
    </row>
    <row r="37" spans="1:11" ht="14.5" x14ac:dyDescent="0.35">
      <c r="A37" s="3"/>
      <c r="C37" s="3"/>
      <c r="D37" s="2"/>
      <c r="E37" s="2"/>
      <c r="F37" s="2"/>
      <c r="G37" s="3"/>
      <c r="H37" s="3"/>
    </row>
    <row r="38" spans="1:11" ht="14.5" x14ac:dyDescent="0.35">
      <c r="A38" s="3"/>
      <c r="B38" s="2" t="s">
        <v>1</v>
      </c>
      <c r="C38" s="2" t="s">
        <v>5</v>
      </c>
      <c r="D38" s="2" t="s">
        <v>43</v>
      </c>
      <c r="E38" s="2" t="s">
        <v>44</v>
      </c>
      <c r="F38" s="2" t="s">
        <v>45</v>
      </c>
      <c r="G38" s="2" t="s">
        <v>46</v>
      </c>
      <c r="H38" s="3"/>
    </row>
    <row r="39" spans="1:11" ht="76.75" customHeight="1" x14ac:dyDescent="0.35">
      <c r="A39" s="3"/>
      <c r="B39" s="4" t="s">
        <v>14</v>
      </c>
      <c r="C39" s="12" t="str">
        <f>C16</f>
        <v>Develop a communications plan, develop key messages for target audiences, outline implementation of community engagement activities. Use local print and radio media, websites, social media, consult with each Aboriginal community on most appropriate methods and channels for their communities.</v>
      </c>
      <c r="D39" s="12" t="s">
        <v>100</v>
      </c>
      <c r="E39" s="3" t="s">
        <v>102</v>
      </c>
      <c r="F39" s="35">
        <v>0</v>
      </c>
      <c r="G39" s="3" t="s">
        <v>52</v>
      </c>
      <c r="H39" s="57" t="s">
        <v>130</v>
      </c>
      <c r="I39" s="57"/>
      <c r="J39" s="57"/>
      <c r="K39" s="57"/>
    </row>
    <row r="40" spans="1:11" ht="75.5" customHeight="1" x14ac:dyDescent="0.35">
      <c r="A40" s="3"/>
      <c r="B40" s="4"/>
      <c r="C40" s="12"/>
      <c r="D40" s="40" t="s">
        <v>136</v>
      </c>
      <c r="E40" s="3" t="s">
        <v>103</v>
      </c>
      <c r="F40" s="35">
        <v>0</v>
      </c>
      <c r="G40" s="3" t="s">
        <v>52</v>
      </c>
      <c r="H40" s="3"/>
      <c r="I40" s="3"/>
      <c r="J40" s="3"/>
      <c r="K40" s="3"/>
    </row>
    <row r="41" spans="1:11" ht="71.650000000000006" customHeight="1" x14ac:dyDescent="0.35">
      <c r="A41" s="3"/>
      <c r="B41" s="4"/>
      <c r="C41" s="12"/>
      <c r="D41" s="12"/>
      <c r="E41" s="3" t="s">
        <v>104</v>
      </c>
      <c r="F41" s="35">
        <v>6</v>
      </c>
      <c r="G41" s="3" t="s">
        <v>52</v>
      </c>
      <c r="H41" s="3"/>
      <c r="I41" s="3"/>
      <c r="J41" s="3"/>
      <c r="K41" s="3"/>
    </row>
    <row r="42" spans="1:11" ht="72.5" x14ac:dyDescent="0.35">
      <c r="A42" s="3"/>
      <c r="B42" s="4"/>
      <c r="C42" s="12"/>
      <c r="D42" s="12"/>
      <c r="E42" s="3" t="s">
        <v>105</v>
      </c>
      <c r="F42" s="31" t="s">
        <v>120</v>
      </c>
      <c r="G42" s="3" t="s">
        <v>106</v>
      </c>
      <c r="H42" s="57" t="s">
        <v>162</v>
      </c>
      <c r="I42" s="57"/>
      <c r="J42" s="57"/>
      <c r="K42" s="57"/>
    </row>
    <row r="43" spans="1:11" ht="29" x14ac:dyDescent="0.35">
      <c r="A43" s="3"/>
      <c r="B43" s="4"/>
      <c r="C43" s="12"/>
      <c r="D43" s="12"/>
      <c r="E43" s="3" t="s">
        <v>107</v>
      </c>
      <c r="F43" s="32">
        <v>10</v>
      </c>
      <c r="G43" s="3" t="s">
        <v>52</v>
      </c>
      <c r="H43" s="3"/>
      <c r="I43" s="3"/>
      <c r="J43" s="3"/>
      <c r="K43" s="3"/>
    </row>
    <row r="44" spans="1:11" ht="50.15" customHeight="1" x14ac:dyDescent="0.35">
      <c r="A44" s="3"/>
      <c r="B44" s="4"/>
      <c r="C44" s="12"/>
      <c r="D44" s="12"/>
      <c r="E44" s="3" t="s">
        <v>108</v>
      </c>
      <c r="F44" s="35">
        <v>7</v>
      </c>
      <c r="G44" s="3" t="s">
        <v>52</v>
      </c>
      <c r="H44" s="57" t="s">
        <v>141</v>
      </c>
      <c r="I44" s="57"/>
      <c r="J44" s="57"/>
      <c r="K44" s="57"/>
    </row>
    <row r="45" spans="1:11" ht="14.5" x14ac:dyDescent="0.35">
      <c r="A45" s="3"/>
      <c r="B45" s="1"/>
      <c r="C45" s="3"/>
      <c r="D45" s="2"/>
      <c r="E45" s="3"/>
      <c r="F45" s="3"/>
      <c r="G45" s="3"/>
      <c r="H45" s="3"/>
    </row>
    <row r="46" spans="1:11" ht="14.5" x14ac:dyDescent="0.35">
      <c r="A46" s="3"/>
      <c r="B46" s="1"/>
      <c r="C46" s="3"/>
      <c r="D46" s="2"/>
      <c r="E46" s="3"/>
      <c r="F46" s="3"/>
      <c r="G46" s="3"/>
      <c r="H46" s="3"/>
    </row>
    <row r="47" spans="1:11" ht="14.5" x14ac:dyDescent="0.35">
      <c r="A47" s="3"/>
      <c r="B47" s="2" t="s">
        <v>1</v>
      </c>
      <c r="C47" s="2" t="s">
        <v>5</v>
      </c>
      <c r="D47" s="2" t="s">
        <v>43</v>
      </c>
      <c r="E47" s="3"/>
      <c r="F47" s="3"/>
      <c r="G47" s="2" t="s">
        <v>46</v>
      </c>
      <c r="H47" s="3"/>
    </row>
    <row r="48" spans="1:11" ht="132" customHeight="1" x14ac:dyDescent="0.35">
      <c r="A48" s="3"/>
      <c r="B48" s="4" t="s">
        <v>15</v>
      </c>
      <c r="C48" s="12" t="str">
        <f>C17</f>
        <v xml:space="preserve">Select the 3 study sites, accounting for conditions of each landscape &amp; differing cultural practices. Walk on Country with Elders and local knowledge holders, gather baseline data including cultural &amp; soil health indicators. Confirm necessary permissions are in place to hold burns with relevant authorities. </v>
      </c>
      <c r="D48" s="12" t="s">
        <v>99</v>
      </c>
      <c r="E48" s="31" t="s">
        <v>109</v>
      </c>
      <c r="F48" s="35">
        <v>60</v>
      </c>
      <c r="G48" s="3" t="s">
        <v>52</v>
      </c>
      <c r="H48" s="57" t="s">
        <v>163</v>
      </c>
      <c r="I48" s="57"/>
      <c r="J48" s="57"/>
      <c r="K48" s="57"/>
    </row>
    <row r="49" spans="1:11" ht="14.5" x14ac:dyDescent="0.35">
      <c r="A49" s="3"/>
      <c r="B49" s="4"/>
      <c r="C49" s="12"/>
      <c r="D49" s="12"/>
      <c r="E49" s="3"/>
      <c r="F49" s="3"/>
      <c r="G49" s="3"/>
      <c r="H49" s="3"/>
    </row>
    <row r="50" spans="1:11" ht="14.5" x14ac:dyDescent="0.35">
      <c r="A50" s="3"/>
      <c r="B50" s="1"/>
      <c r="C50" s="3"/>
      <c r="D50" s="2"/>
      <c r="E50" s="2"/>
      <c r="F50" s="2"/>
      <c r="G50" s="3"/>
      <c r="H50" s="3"/>
    </row>
    <row r="51" spans="1:11" ht="14.5" x14ac:dyDescent="0.35">
      <c r="A51" s="3"/>
      <c r="B51" s="2" t="s">
        <v>1</v>
      </c>
      <c r="C51" s="2" t="s">
        <v>5</v>
      </c>
      <c r="D51" s="2" t="s">
        <v>43</v>
      </c>
      <c r="E51" s="2" t="s">
        <v>44</v>
      </c>
      <c r="F51" s="2" t="s">
        <v>45</v>
      </c>
      <c r="G51" s="2" t="s">
        <v>46</v>
      </c>
      <c r="H51" s="3"/>
    </row>
    <row r="52" spans="1:11" ht="91" customHeight="1" x14ac:dyDescent="0.35">
      <c r="A52" s="3"/>
      <c r="B52" s="4" t="s">
        <v>16</v>
      </c>
      <c r="C52" s="12" t="str">
        <f>C18</f>
        <v>Develop base methodology for burns that can be adC18:E18apted for each site. Evaluation must account for terrain, vegetation, different soil types. Gather soil samples before, immediately after and 12 months following each burn, assess response of threatened species in each location. Conduct burns at sites A and B.</v>
      </c>
      <c r="D52" s="33" t="s">
        <v>98</v>
      </c>
      <c r="E52" s="34" t="s">
        <v>101</v>
      </c>
      <c r="F52" s="37">
        <v>4</v>
      </c>
      <c r="G52" s="34" t="s">
        <v>52</v>
      </c>
    </row>
    <row r="53" spans="1:11" ht="43.5" x14ac:dyDescent="0.35">
      <c r="A53" s="3"/>
      <c r="B53" s="4"/>
      <c r="C53" s="12"/>
      <c r="D53" s="12"/>
      <c r="E53" s="34" t="s">
        <v>116</v>
      </c>
      <c r="F53" s="37">
        <v>20</v>
      </c>
      <c r="G53" s="34" t="s">
        <v>52</v>
      </c>
      <c r="H53" s="3"/>
      <c r="I53" s="3"/>
      <c r="J53" s="3"/>
      <c r="K53" s="3"/>
    </row>
    <row r="54" spans="1:11" ht="14.5" x14ac:dyDescent="0.35">
      <c r="A54" s="3"/>
      <c r="B54" s="1"/>
      <c r="C54" s="3"/>
      <c r="D54" s="2"/>
      <c r="E54" s="2"/>
      <c r="F54" s="2"/>
      <c r="G54" s="3"/>
      <c r="H54" s="3"/>
    </row>
    <row r="55" spans="1:11" ht="28" x14ac:dyDescent="0.35">
      <c r="A55" s="4" t="s">
        <v>14</v>
      </c>
      <c r="B55" s="15" t="str">
        <f>B22</f>
        <v>Milestone 2 and project evaluation</v>
      </c>
      <c r="C55" s="3"/>
      <c r="D55" s="3"/>
      <c r="E55" s="3"/>
      <c r="F55" s="3"/>
      <c r="G55" s="3"/>
      <c r="H55" s="3"/>
    </row>
    <row r="56" spans="1:11" ht="14.5" x14ac:dyDescent="0.35">
      <c r="A56" s="3"/>
      <c r="B56" s="2" t="s">
        <v>1</v>
      </c>
      <c r="C56" s="2" t="s">
        <v>5</v>
      </c>
      <c r="D56" s="2" t="s">
        <v>43</v>
      </c>
      <c r="E56" s="2" t="s">
        <v>44</v>
      </c>
      <c r="F56" s="2" t="s">
        <v>45</v>
      </c>
      <c r="G56" s="2" t="s">
        <v>46</v>
      </c>
      <c r="H56" s="3"/>
    </row>
    <row r="57" spans="1:11" ht="43.5" customHeight="1" x14ac:dyDescent="0.35">
      <c r="A57" s="3"/>
      <c r="B57" s="4" t="s">
        <v>12</v>
      </c>
      <c r="C57" s="12" t="str">
        <f>C24</f>
        <v>Project officer costs for milestone 2. Ensure approvals are in place for burn at Site C (to be held in winter 2026). Engage stakeholders, commence planning of site visits</v>
      </c>
      <c r="D57" s="12" t="s">
        <v>51</v>
      </c>
      <c r="E57" s="31" t="s">
        <v>93</v>
      </c>
      <c r="F57" s="3" t="s">
        <v>12</v>
      </c>
      <c r="G57" s="3" t="s">
        <v>52</v>
      </c>
      <c r="H57" s="57" t="s">
        <v>137</v>
      </c>
      <c r="I57" s="57"/>
      <c r="J57" s="57"/>
      <c r="K57" s="57"/>
    </row>
    <row r="58" spans="1:11" ht="43.5" x14ac:dyDescent="0.35">
      <c r="A58" s="3"/>
      <c r="B58" s="4"/>
      <c r="C58" s="12"/>
      <c r="D58" s="12"/>
      <c r="E58" s="31" t="s">
        <v>114</v>
      </c>
      <c r="F58" s="35">
        <v>3</v>
      </c>
      <c r="G58" s="3" t="s">
        <v>52</v>
      </c>
      <c r="H58" s="3"/>
    </row>
    <row r="59" spans="1:11" ht="43.5" x14ac:dyDescent="0.35">
      <c r="A59" s="3"/>
      <c r="B59" s="4"/>
      <c r="C59" s="12"/>
      <c r="D59" s="12"/>
      <c r="E59" s="3" t="s">
        <v>53</v>
      </c>
      <c r="F59" s="35">
        <v>60</v>
      </c>
      <c r="G59" s="3" t="s">
        <v>52</v>
      </c>
      <c r="H59" s="3"/>
    </row>
    <row r="60" spans="1:11" ht="29" x14ac:dyDescent="0.35">
      <c r="A60" s="3"/>
      <c r="B60" s="4"/>
      <c r="C60" s="12"/>
      <c r="D60" s="12"/>
      <c r="E60" s="3" t="s">
        <v>54</v>
      </c>
      <c r="F60" s="3" t="s">
        <v>17</v>
      </c>
      <c r="G60" s="3" t="s">
        <v>52</v>
      </c>
      <c r="H60" s="3"/>
    </row>
    <row r="61" spans="1:11" ht="14.5" x14ac:dyDescent="0.35">
      <c r="A61" s="3"/>
      <c r="B61" s="4"/>
      <c r="C61" s="12"/>
      <c r="D61" s="12"/>
      <c r="E61" s="3" t="s">
        <v>55</v>
      </c>
      <c r="F61" s="35">
        <v>3</v>
      </c>
      <c r="G61" s="3" t="s">
        <v>52</v>
      </c>
      <c r="H61" s="3"/>
    </row>
    <row r="62" spans="1:11" ht="14.5" x14ac:dyDescent="0.35">
      <c r="A62" s="3"/>
      <c r="B62" s="1"/>
      <c r="C62" s="3"/>
      <c r="D62" s="2"/>
      <c r="E62" s="2"/>
      <c r="F62" s="2"/>
      <c r="G62" s="3"/>
      <c r="H62" s="3"/>
    </row>
    <row r="63" spans="1:11" ht="14.5" x14ac:dyDescent="0.35">
      <c r="A63" s="3"/>
      <c r="B63" s="2" t="s">
        <v>1</v>
      </c>
      <c r="C63" s="2" t="s">
        <v>5</v>
      </c>
      <c r="D63" s="2" t="s">
        <v>43</v>
      </c>
      <c r="E63" s="2" t="s">
        <v>44</v>
      </c>
      <c r="F63" s="2" t="s">
        <v>45</v>
      </c>
      <c r="G63" s="2" t="s">
        <v>46</v>
      </c>
      <c r="H63" s="3"/>
    </row>
    <row r="64" spans="1:11" ht="86.5" customHeight="1" x14ac:dyDescent="0.35">
      <c r="A64" s="3"/>
      <c r="B64" s="4" t="s">
        <v>14</v>
      </c>
      <c r="C64" s="12" t="str">
        <f>C25</f>
        <v>Implement Communications Plan activities for milestone 2. Hold workshop event for local community and environmental practitioners near Sites A and B, inviting stakeholders. Aboriginal knowledge holders to conduct training events for the community. Monitor outcomes of last year's burns, help communities develop a plan for maintenance of burn outcomes.</v>
      </c>
      <c r="D64" s="12" t="s">
        <v>111</v>
      </c>
      <c r="E64" s="3" t="s">
        <v>112</v>
      </c>
      <c r="F64" s="35">
        <v>1</v>
      </c>
      <c r="G64" s="3" t="s">
        <v>52</v>
      </c>
      <c r="H64" s="3"/>
      <c r="I64" s="3"/>
      <c r="J64" s="3"/>
      <c r="K64" s="3"/>
    </row>
    <row r="65" spans="1:13" ht="29" x14ac:dyDescent="0.35">
      <c r="A65" s="3"/>
      <c r="B65" s="4"/>
      <c r="C65" s="12"/>
      <c r="D65" s="12"/>
      <c r="E65" s="3" t="s">
        <v>113</v>
      </c>
      <c r="F65" s="35">
        <v>40</v>
      </c>
      <c r="G65" s="3" t="s">
        <v>52</v>
      </c>
      <c r="H65" s="3"/>
      <c r="I65" s="3"/>
      <c r="J65" s="3"/>
      <c r="K65" s="3"/>
    </row>
    <row r="66" spans="1:13" ht="14.5" x14ac:dyDescent="0.35">
      <c r="A66" s="3"/>
      <c r="B66" s="2" t="s">
        <v>1</v>
      </c>
      <c r="C66" s="2" t="s">
        <v>5</v>
      </c>
      <c r="D66" s="2" t="s">
        <v>43</v>
      </c>
      <c r="E66" s="2" t="s">
        <v>44</v>
      </c>
      <c r="F66" s="2" t="s">
        <v>45</v>
      </c>
      <c r="G66" s="2" t="s">
        <v>46</v>
      </c>
      <c r="H66" s="3"/>
    </row>
    <row r="67" spans="1:13" ht="48.5" customHeight="1" x14ac:dyDescent="0.35">
      <c r="A67" s="3"/>
      <c r="B67" s="4" t="s">
        <v>15</v>
      </c>
      <c r="C67" s="12" t="str">
        <f>C26</f>
        <v xml:space="preserve">Confirm permits in place for burn at Site C. Walk on Country with Elders and local knowledge holders, plan and conduct burn at Site C, gather before and after burn data. </v>
      </c>
      <c r="D67" s="12" t="s">
        <v>98</v>
      </c>
      <c r="E67" s="38" t="s">
        <v>128</v>
      </c>
      <c r="F67" s="35">
        <v>4</v>
      </c>
      <c r="G67" s="38" t="s">
        <v>52</v>
      </c>
      <c r="H67" s="3"/>
      <c r="I67" s="3"/>
      <c r="J67" s="3"/>
      <c r="K67" s="3"/>
    </row>
    <row r="68" spans="1:13" ht="43.5" x14ac:dyDescent="0.35">
      <c r="A68" s="3"/>
      <c r="B68" s="1"/>
      <c r="C68" s="3"/>
      <c r="D68" s="2"/>
      <c r="E68" s="38" t="s">
        <v>129</v>
      </c>
      <c r="F68" s="35">
        <v>15</v>
      </c>
      <c r="G68" s="38" t="s">
        <v>52</v>
      </c>
      <c r="H68" s="3"/>
      <c r="I68" s="3"/>
      <c r="J68" s="3"/>
      <c r="K68" s="3"/>
    </row>
    <row r="69" spans="1:13" ht="14.5" x14ac:dyDescent="0.35">
      <c r="A69" s="3"/>
      <c r="B69" s="1"/>
      <c r="C69" s="3"/>
      <c r="D69" s="2"/>
      <c r="E69" s="2"/>
      <c r="F69" s="2"/>
      <c r="G69" s="3"/>
      <c r="H69" s="3"/>
      <c r="I69" s="3"/>
      <c r="J69" s="3"/>
      <c r="K69" s="3"/>
    </row>
    <row r="70" spans="1:13" ht="14.5" x14ac:dyDescent="0.35">
      <c r="A70" s="3"/>
      <c r="B70" s="2" t="s">
        <v>1</v>
      </c>
      <c r="C70" s="2" t="s">
        <v>5</v>
      </c>
      <c r="D70" s="2" t="s">
        <v>43</v>
      </c>
      <c r="E70" s="2" t="s">
        <v>44</v>
      </c>
      <c r="F70" s="2" t="s">
        <v>45</v>
      </c>
      <c r="G70" s="2" t="s">
        <v>46</v>
      </c>
      <c r="H70" s="3"/>
    </row>
    <row r="71" spans="1:13" ht="48" customHeight="1" x14ac:dyDescent="0.35">
      <c r="A71" s="3"/>
      <c r="B71" s="4" t="s">
        <v>16</v>
      </c>
      <c r="C71" s="12" t="str">
        <f>C27</f>
        <v>Produce a peer reviewed scientific journal article and present at a relevant conference. Gather evidence of project outcomes, submit final report to Trust</v>
      </c>
      <c r="D71" s="12" t="s">
        <v>110</v>
      </c>
      <c r="E71" s="3" t="s">
        <v>102</v>
      </c>
      <c r="F71" s="32">
        <v>2</v>
      </c>
      <c r="G71" s="3" t="s">
        <v>52</v>
      </c>
      <c r="H71" s="3"/>
    </row>
    <row r="72" spans="1:13" ht="75" customHeight="1" x14ac:dyDescent="0.35">
      <c r="A72" s="3"/>
      <c r="B72" s="4"/>
      <c r="C72" s="12"/>
      <c r="D72" s="54" t="s">
        <v>164</v>
      </c>
      <c r="E72" s="3" t="s">
        <v>103</v>
      </c>
      <c r="F72" s="32">
        <v>1</v>
      </c>
      <c r="G72" s="3" t="s">
        <v>52</v>
      </c>
      <c r="H72" s="3"/>
    </row>
    <row r="73" spans="1:13" ht="87" x14ac:dyDescent="0.35">
      <c r="A73" s="3"/>
      <c r="B73" s="4"/>
      <c r="C73" s="12"/>
      <c r="D73" s="36"/>
      <c r="E73" s="3" t="s">
        <v>104</v>
      </c>
      <c r="F73" s="32">
        <v>6</v>
      </c>
      <c r="G73" s="3" t="s">
        <v>52</v>
      </c>
      <c r="H73" s="3"/>
    </row>
    <row r="74" spans="1:13" ht="72.5" x14ac:dyDescent="0.35">
      <c r="A74" s="3"/>
      <c r="B74" s="4"/>
      <c r="C74" s="12"/>
      <c r="D74" s="36"/>
      <c r="E74" s="3" t="s">
        <v>105</v>
      </c>
      <c r="F74" s="31" t="s">
        <v>115</v>
      </c>
      <c r="G74" s="3" t="s">
        <v>106</v>
      </c>
      <c r="H74" s="3"/>
    </row>
    <row r="75" spans="1:13" ht="29" x14ac:dyDescent="0.35">
      <c r="A75" s="3"/>
      <c r="B75" s="4"/>
      <c r="C75" s="12"/>
      <c r="D75" s="36"/>
      <c r="E75" s="3" t="s">
        <v>107</v>
      </c>
      <c r="F75" s="32">
        <v>16</v>
      </c>
      <c r="G75" s="3" t="s">
        <v>52</v>
      </c>
      <c r="H75" s="3"/>
    </row>
    <row r="76" spans="1:13" ht="43.5" x14ac:dyDescent="0.35">
      <c r="A76" s="3"/>
      <c r="B76" s="4"/>
      <c r="C76" s="12"/>
      <c r="D76" s="36"/>
      <c r="E76" s="3" t="s">
        <v>108</v>
      </c>
      <c r="F76" s="32">
        <v>10</v>
      </c>
      <c r="G76" s="3" t="s">
        <v>52</v>
      </c>
    </row>
    <row r="77" spans="1:13" ht="49.5" customHeight="1" x14ac:dyDescent="0.35">
      <c r="A77" s="3"/>
      <c r="B77" s="4"/>
      <c r="C77" s="57" t="s">
        <v>138</v>
      </c>
      <c r="D77" s="57"/>
      <c r="E77" s="57"/>
      <c r="F77" s="57"/>
      <c r="G77" s="41"/>
      <c r="H77" s="21"/>
      <c r="I77" s="39"/>
      <c r="J77" s="39"/>
      <c r="K77" s="39"/>
      <c r="L77" s="39"/>
      <c r="M77" s="39"/>
    </row>
    <row r="78" spans="1:13" ht="14.5" x14ac:dyDescent="0.35">
      <c r="A78" s="3"/>
      <c r="B78" s="1"/>
      <c r="C78" s="22"/>
      <c r="D78" s="25"/>
      <c r="E78" s="25"/>
      <c r="F78" s="25"/>
      <c r="G78" s="22"/>
      <c r="H78" s="3"/>
    </row>
    <row r="79" spans="1:13" ht="16.5" x14ac:dyDescent="0.35">
      <c r="A79" s="43" t="s">
        <v>155</v>
      </c>
      <c r="B79" s="44"/>
      <c r="C79" s="44"/>
      <c r="D79" s="44"/>
      <c r="E79" s="44"/>
      <c r="F79" s="44"/>
      <c r="G79" s="44"/>
      <c r="H79" s="44"/>
      <c r="I79" s="44"/>
      <c r="J79" s="44"/>
      <c r="K79" s="44"/>
      <c r="L79" s="44"/>
      <c r="M79" s="44"/>
    </row>
    <row r="80" spans="1:13" ht="14.5" x14ac:dyDescent="0.35">
      <c r="A80" s="2" t="s">
        <v>47</v>
      </c>
      <c r="B80" s="2" t="s">
        <v>2</v>
      </c>
      <c r="C80" s="3"/>
      <c r="D80" s="3"/>
      <c r="E80" s="3"/>
      <c r="F80" s="3"/>
      <c r="G80" s="3"/>
      <c r="H80" s="3"/>
    </row>
    <row r="81" spans="1:13" ht="58" x14ac:dyDescent="0.35">
      <c r="A81" s="4" t="s">
        <v>12</v>
      </c>
      <c r="B81" s="5" t="s">
        <v>13</v>
      </c>
      <c r="C81" s="3"/>
      <c r="D81" s="42" t="s">
        <v>131</v>
      </c>
      <c r="E81" s="3"/>
      <c r="F81" s="3"/>
      <c r="G81" s="3"/>
      <c r="H81" s="3"/>
    </row>
    <row r="82" spans="1:13" ht="14.5" x14ac:dyDescent="0.35">
      <c r="A82" s="3"/>
      <c r="B82" s="2" t="s">
        <v>47</v>
      </c>
      <c r="C82" s="2" t="s">
        <v>5</v>
      </c>
      <c r="D82" s="2" t="s">
        <v>48</v>
      </c>
      <c r="E82" s="2" t="s">
        <v>6</v>
      </c>
      <c r="F82" s="2" t="s">
        <v>7</v>
      </c>
      <c r="G82" s="2" t="s">
        <v>8</v>
      </c>
      <c r="H82" s="2" t="s">
        <v>9</v>
      </c>
    </row>
    <row r="83" spans="1:13" ht="116.5" customHeight="1" x14ac:dyDescent="0.35">
      <c r="A83" s="3"/>
      <c r="B83" s="4" t="s">
        <v>12</v>
      </c>
      <c r="C83" s="12" t="str">
        <f>activitiesQ158__??_1</f>
        <v>Review workplan, recruit project officer. Set up mechanisms for working with project partners RFS, DPE, LLS, DPI and councils, establish steering committee. Recruit project officer. Project officer salary for Milestone 1</v>
      </c>
      <c r="D83" s="12" t="s">
        <v>119</v>
      </c>
      <c r="E83" s="6">
        <v>72356</v>
      </c>
      <c r="F83" s="6">
        <v>0</v>
      </c>
      <c r="G83" s="6">
        <v>12600</v>
      </c>
      <c r="H83" s="6">
        <f>SUM(E83:G83)</f>
        <v>84956</v>
      </c>
      <c r="I83" s="61" t="s">
        <v>166</v>
      </c>
      <c r="J83" s="62"/>
      <c r="K83" s="62"/>
      <c r="L83" s="62"/>
      <c r="M83" s="62"/>
    </row>
    <row r="84" spans="1:13" ht="75.900000000000006" customHeight="1" x14ac:dyDescent="0.35">
      <c r="A84" s="3"/>
      <c r="B84" s="4" t="s">
        <v>14</v>
      </c>
      <c r="C84" s="12" t="str">
        <f>C16</f>
        <v>Develop a communications plan, develop key messages for target audiences, outline implementation of community engagement activities. Use local print and radio media, websites, social media, consult with each Aboriginal community on most appropriate methods and channels for their communities.</v>
      </c>
      <c r="D84" s="12" t="s">
        <v>117</v>
      </c>
      <c r="E84" s="6">
        <v>18556</v>
      </c>
      <c r="F84" s="6">
        <v>2000</v>
      </c>
      <c r="G84" s="6">
        <v>0</v>
      </c>
      <c r="H84" s="6">
        <f>SUM(E84:G84)</f>
        <v>20556</v>
      </c>
      <c r="I84" s="62"/>
      <c r="J84" s="62"/>
      <c r="K84" s="62"/>
      <c r="L84" s="62"/>
      <c r="M84" s="62"/>
    </row>
    <row r="85" spans="1:13" ht="94.25" customHeight="1" x14ac:dyDescent="0.35">
      <c r="A85" s="3"/>
      <c r="B85" s="4" t="s">
        <v>15</v>
      </c>
      <c r="C85" s="12" t="str">
        <f>C17</f>
        <v xml:space="preserve">Select the 3 study sites, accounting for conditions of each landscape &amp; differing cultural practices. Walk on Country with Elders and local knowledge holders, gather baseline data including cultural &amp; soil health indicators. Confirm necessary permissions are in place to hold burns with relevant authorities. </v>
      </c>
      <c r="D85" s="12" t="s">
        <v>121</v>
      </c>
      <c r="E85" s="6">
        <v>9204</v>
      </c>
      <c r="F85" s="6">
        <v>6000</v>
      </c>
      <c r="G85" s="6">
        <v>1000</v>
      </c>
      <c r="H85" s="6">
        <f>SUM(E85:G85)</f>
        <v>16204</v>
      </c>
      <c r="I85" s="62" t="s">
        <v>133</v>
      </c>
      <c r="J85" s="62"/>
      <c r="K85" s="62"/>
      <c r="L85" s="62"/>
      <c r="M85" s="62"/>
    </row>
    <row r="86" spans="1:13" ht="84" x14ac:dyDescent="0.35">
      <c r="A86" s="3"/>
      <c r="B86" s="4" t="s">
        <v>16</v>
      </c>
      <c r="C86" s="12" t="str">
        <f>C18</f>
        <v>Develop base methodology for burns that can be adC18:E18apted for each site. Evaluation must account for terrain, vegetation, different soil types. Gather soil samples before, immediately after and 12 months following each burn, assess response of threatened species in each location. Conduct burns at sites A and B.</v>
      </c>
      <c r="D86" s="12" t="s">
        <v>118</v>
      </c>
      <c r="E86" s="6">
        <v>15600</v>
      </c>
      <c r="F86" s="6">
        <v>0</v>
      </c>
      <c r="G86" s="6">
        <v>5000</v>
      </c>
      <c r="H86" s="6">
        <f>SUM(E86:G86)</f>
        <v>20600</v>
      </c>
      <c r="I86" s="62"/>
      <c r="J86" s="62"/>
      <c r="K86" s="62"/>
      <c r="L86" s="62"/>
      <c r="M86" s="62"/>
    </row>
    <row r="87" spans="1:13" ht="15" customHeight="1" thickBot="1" x14ac:dyDescent="0.4">
      <c r="A87" s="7"/>
      <c r="B87" s="7"/>
      <c r="C87" s="50"/>
      <c r="D87" s="51" t="s">
        <v>10</v>
      </c>
      <c r="E87" s="9">
        <f>SUM(E83:E86)</f>
        <v>115716</v>
      </c>
      <c r="F87" s="9">
        <f>SUM(F83:F86)</f>
        <v>8000</v>
      </c>
      <c r="G87" s="9">
        <f>SUM(G83:G86)</f>
        <v>18600</v>
      </c>
      <c r="H87" s="9">
        <f>totalCalculationsPerSectionQ226GrantA366__??_1+totalCalculationsPerSectionQ226CashA367__??_1+totalCalculationsPerSectionQ226PartnerA368__??_1</f>
        <v>142316</v>
      </c>
    </row>
    <row r="88" spans="1:13" thickTop="1" x14ac:dyDescent="0.35">
      <c r="A88" s="2" t="s">
        <v>47</v>
      </c>
      <c r="B88" s="2" t="s">
        <v>2</v>
      </c>
      <c r="C88" s="52"/>
      <c r="D88" s="52"/>
      <c r="E88" s="3"/>
      <c r="F88" s="3"/>
      <c r="G88" s="3"/>
      <c r="H88" s="3"/>
    </row>
    <row r="89" spans="1:13" ht="28.5" x14ac:dyDescent="0.35">
      <c r="A89" s="4" t="s">
        <v>14</v>
      </c>
      <c r="B89" s="5" t="s">
        <v>24</v>
      </c>
      <c r="C89" s="52"/>
      <c r="D89" s="52"/>
      <c r="E89" s="3"/>
      <c r="F89" s="3"/>
      <c r="G89" s="3"/>
      <c r="H89" s="3"/>
    </row>
    <row r="90" spans="1:13" ht="14.5" x14ac:dyDescent="0.35">
      <c r="A90" s="3"/>
      <c r="B90" s="2" t="s">
        <v>47</v>
      </c>
      <c r="C90" s="53" t="s">
        <v>5</v>
      </c>
      <c r="D90" s="53" t="s">
        <v>48</v>
      </c>
      <c r="E90" s="2" t="s">
        <v>6</v>
      </c>
      <c r="F90" s="2" t="s">
        <v>7</v>
      </c>
      <c r="G90" s="2" t="s">
        <v>8</v>
      </c>
      <c r="H90" s="2" t="s">
        <v>9</v>
      </c>
    </row>
    <row r="91" spans="1:13" ht="98" x14ac:dyDescent="0.35">
      <c r="A91" s="3"/>
      <c r="B91" s="4" t="s">
        <v>12</v>
      </c>
      <c r="C91" s="12" t="str">
        <f>C24</f>
        <v>Project officer costs for milestone 2. Ensure approvals are in place for burn at Site C (to be held in winter 2026). Engage stakeholders, commence planning of site visits</v>
      </c>
      <c r="D91" s="12" t="s">
        <v>122</v>
      </c>
      <c r="E91" s="6">
        <v>52518</v>
      </c>
      <c r="F91" s="6">
        <v>0</v>
      </c>
      <c r="G91" s="6">
        <v>14400</v>
      </c>
      <c r="H91" s="6">
        <f>SUM(E91:G91)</f>
        <v>66918</v>
      </c>
      <c r="I91" s="57" t="s">
        <v>167</v>
      </c>
      <c r="J91" s="57"/>
      <c r="K91" s="57"/>
      <c r="L91" s="57"/>
      <c r="M91" s="57"/>
    </row>
    <row r="92" spans="1:13" ht="93.5" customHeight="1" x14ac:dyDescent="0.35">
      <c r="A92" s="3"/>
      <c r="B92" s="4" t="s">
        <v>14</v>
      </c>
      <c r="C92" s="12" t="str">
        <f>C25</f>
        <v>Implement Communications Plan activities for milestone 2. Hold workshop event for local community and environmental practitioners near Sites A and B, inviting stakeholders. Aboriginal knowledge holders to conduct training events for the community. Monitor outcomes of last year's burns, help communities develop a plan for maintenance of burn outcomes.</v>
      </c>
      <c r="D92" s="12" t="s">
        <v>123</v>
      </c>
      <c r="E92" s="6">
        <v>7800</v>
      </c>
      <c r="F92" s="6">
        <v>0</v>
      </c>
      <c r="G92" s="6">
        <v>2500</v>
      </c>
      <c r="H92" s="6">
        <f>SUM(E92:G92)</f>
        <v>10300</v>
      </c>
    </row>
    <row r="93" spans="1:13" ht="63" customHeight="1" x14ac:dyDescent="0.35">
      <c r="A93" s="3"/>
      <c r="B93" s="4" t="s">
        <v>15</v>
      </c>
      <c r="C93" s="12" t="str">
        <f>C26</f>
        <v xml:space="preserve">Confirm permits in place for burn at Site C. Walk on Country with Elders and local knowledge holders, plan and conduct burn at Site C, gather before and after burn data. </v>
      </c>
      <c r="D93" s="12" t="s">
        <v>124</v>
      </c>
      <c r="E93" s="6">
        <v>1264</v>
      </c>
      <c r="F93" s="6">
        <v>3000</v>
      </c>
      <c r="G93" s="6">
        <v>0</v>
      </c>
      <c r="H93" s="6">
        <f>SUM(E93:G93)</f>
        <v>4264</v>
      </c>
    </row>
    <row r="94" spans="1:13" ht="50.15" customHeight="1" x14ac:dyDescent="0.35">
      <c r="A94" s="3"/>
      <c r="B94" s="4" t="s">
        <v>16</v>
      </c>
      <c r="C94" s="12" t="str">
        <f>C27</f>
        <v>Produce a peer reviewed scientific journal article and present at a relevant conference. Gather evidence of project outcomes, submit final report to Trust</v>
      </c>
      <c r="D94" s="12" t="s">
        <v>125</v>
      </c>
      <c r="E94" s="6">
        <v>7676</v>
      </c>
      <c r="F94" s="6">
        <v>0</v>
      </c>
      <c r="G94" s="6">
        <v>0</v>
      </c>
      <c r="H94" s="6">
        <f>SUM(E94:G94)</f>
        <v>7676</v>
      </c>
    </row>
    <row r="95" spans="1:13" s="24" customFormat="1" ht="84.5" hidden="1" x14ac:dyDescent="0.35">
      <c r="A95" s="22"/>
      <c r="B95" s="23" t="s">
        <v>17</v>
      </c>
      <c r="C95" s="26" t="s">
        <v>83</v>
      </c>
      <c r="D95" s="26" t="s">
        <v>56</v>
      </c>
      <c r="E95" s="27">
        <v>3500</v>
      </c>
      <c r="F95" s="27">
        <v>2000</v>
      </c>
      <c r="G95" s="27">
        <v>9000</v>
      </c>
      <c r="H95" s="27">
        <v>14500</v>
      </c>
    </row>
    <row r="96" spans="1:13" s="24" customFormat="1" ht="126.5" hidden="1" x14ac:dyDescent="0.35">
      <c r="A96" s="22"/>
      <c r="B96" s="23" t="s">
        <v>18</v>
      </c>
      <c r="C96" s="26" t="s">
        <v>25</v>
      </c>
      <c r="D96" s="26" t="s">
        <v>85</v>
      </c>
      <c r="E96" s="27">
        <v>4500</v>
      </c>
      <c r="F96" s="27">
        <v>25800</v>
      </c>
      <c r="G96" s="27">
        <v>9000</v>
      </c>
      <c r="H96" s="27">
        <v>39300</v>
      </c>
    </row>
    <row r="97" spans="1:13" s="24" customFormat="1" ht="56.5" hidden="1" x14ac:dyDescent="0.35">
      <c r="A97" s="22"/>
      <c r="B97" s="23" t="s">
        <v>19</v>
      </c>
      <c r="C97" s="26" t="s">
        <v>26</v>
      </c>
      <c r="D97" s="26" t="s">
        <v>57</v>
      </c>
      <c r="E97" s="27">
        <v>0</v>
      </c>
      <c r="F97" s="27">
        <v>0</v>
      </c>
      <c r="G97" s="27">
        <v>0</v>
      </c>
      <c r="H97" s="27">
        <v>0</v>
      </c>
    </row>
    <row r="98" spans="1:13" s="24" customFormat="1" ht="56.5" hidden="1" x14ac:dyDescent="0.35">
      <c r="A98" s="22"/>
      <c r="B98" s="23" t="s">
        <v>20</v>
      </c>
      <c r="C98" s="26" t="s">
        <v>27</v>
      </c>
      <c r="D98" s="26" t="s">
        <v>58</v>
      </c>
      <c r="E98" s="27">
        <v>6700</v>
      </c>
      <c r="F98" s="27">
        <v>0</v>
      </c>
      <c r="G98" s="27">
        <v>0</v>
      </c>
      <c r="H98" s="27">
        <v>6700</v>
      </c>
    </row>
    <row r="99" spans="1:13" s="24" customFormat="1" ht="84.5" hidden="1" x14ac:dyDescent="0.35">
      <c r="A99" s="22"/>
      <c r="B99" s="23" t="s">
        <v>21</v>
      </c>
      <c r="C99" s="26" t="s">
        <v>28</v>
      </c>
      <c r="D99" s="26" t="s">
        <v>59</v>
      </c>
      <c r="E99" s="27">
        <v>2000</v>
      </c>
      <c r="F99" s="27">
        <v>0</v>
      </c>
      <c r="G99" s="27">
        <v>0</v>
      </c>
      <c r="H99" s="27">
        <v>2000</v>
      </c>
    </row>
    <row r="100" spans="1:13" s="24" customFormat="1" ht="56.5" hidden="1" x14ac:dyDescent="0.35">
      <c r="A100" s="22"/>
      <c r="B100" s="23" t="s">
        <v>22</v>
      </c>
      <c r="C100" s="26" t="s">
        <v>29</v>
      </c>
      <c r="D100" s="26" t="s">
        <v>60</v>
      </c>
      <c r="E100" s="27">
        <v>0</v>
      </c>
      <c r="F100" s="27">
        <v>0</v>
      </c>
      <c r="G100" s="27">
        <v>0</v>
      </c>
      <c r="H100" s="27">
        <v>0</v>
      </c>
    </row>
    <row r="101" spans="1:13" s="24" customFormat="1" ht="15.75" hidden="1" customHeight="1" thickBot="1" x14ac:dyDescent="0.4">
      <c r="A101" s="28"/>
      <c r="B101" s="28"/>
      <c r="C101" s="28"/>
      <c r="D101" s="29" t="s">
        <v>10</v>
      </c>
      <c r="E101" s="30">
        <v>70782</v>
      </c>
      <c r="F101" s="30">
        <v>33800</v>
      </c>
      <c r="G101" s="30">
        <v>30600</v>
      </c>
      <c r="H101" s="30">
        <v>135182</v>
      </c>
      <c r="I101" s="63" t="s">
        <v>82</v>
      </c>
      <c r="J101" s="63"/>
      <c r="K101" s="63"/>
      <c r="L101" s="63"/>
      <c r="M101" s="63"/>
    </row>
    <row r="102" spans="1:13" s="24" customFormat="1" ht="14.5" hidden="1" x14ac:dyDescent="0.35">
      <c r="A102" s="25" t="s">
        <v>47</v>
      </c>
      <c r="B102" s="25" t="s">
        <v>2</v>
      </c>
      <c r="C102" s="22"/>
      <c r="D102" s="22"/>
      <c r="E102" s="22"/>
      <c r="F102" s="22"/>
      <c r="G102" s="22"/>
      <c r="H102" s="22"/>
      <c r="I102" s="63"/>
      <c r="J102" s="63"/>
      <c r="K102" s="63"/>
      <c r="L102" s="63"/>
      <c r="M102" s="63"/>
    </row>
    <row r="103" spans="1:13" s="24" customFormat="1" ht="28.5" hidden="1" x14ac:dyDescent="0.35">
      <c r="A103" s="23" t="s">
        <v>15</v>
      </c>
      <c r="B103" s="26" t="s">
        <v>30</v>
      </c>
      <c r="C103" s="22"/>
      <c r="D103" s="22"/>
      <c r="E103" s="22"/>
      <c r="F103" s="22"/>
      <c r="G103" s="22"/>
      <c r="H103" s="22"/>
    </row>
    <row r="104" spans="1:13" s="24" customFormat="1" ht="14.5" hidden="1" x14ac:dyDescent="0.35">
      <c r="A104" s="22"/>
      <c r="B104" s="25" t="s">
        <v>47</v>
      </c>
      <c r="C104" s="25" t="s">
        <v>5</v>
      </c>
      <c r="D104" s="25" t="s">
        <v>48</v>
      </c>
      <c r="E104" s="25" t="s">
        <v>6</v>
      </c>
      <c r="F104" s="25" t="s">
        <v>7</v>
      </c>
      <c r="G104" s="25" t="s">
        <v>8</v>
      </c>
      <c r="H104" s="25" t="s">
        <v>9</v>
      </c>
    </row>
    <row r="105" spans="1:13" s="24" customFormat="1" ht="126.5" hidden="1" x14ac:dyDescent="0.35">
      <c r="A105" s="22"/>
      <c r="B105" s="23" t="s">
        <v>12</v>
      </c>
      <c r="C105" s="26" t="s">
        <v>31</v>
      </c>
      <c r="D105" s="26" t="s">
        <v>61</v>
      </c>
      <c r="E105" s="27">
        <v>55945</v>
      </c>
      <c r="F105" s="27">
        <v>0</v>
      </c>
      <c r="G105" s="27">
        <v>12600</v>
      </c>
      <c r="H105" s="27">
        <v>68545</v>
      </c>
    </row>
    <row r="106" spans="1:13" s="24" customFormat="1" ht="56.5" hidden="1" x14ac:dyDescent="0.35">
      <c r="A106" s="22"/>
      <c r="B106" s="23" t="s">
        <v>14</v>
      </c>
      <c r="C106" s="26" t="s">
        <v>32</v>
      </c>
      <c r="D106" s="26" t="s">
        <v>62</v>
      </c>
      <c r="E106" s="27">
        <v>1500</v>
      </c>
      <c r="F106" s="27">
        <v>2000</v>
      </c>
      <c r="G106" s="27">
        <v>0</v>
      </c>
      <c r="H106" s="27">
        <v>3500</v>
      </c>
    </row>
    <row r="107" spans="1:13" s="24" customFormat="1" ht="84.5" hidden="1" x14ac:dyDescent="0.35">
      <c r="A107" s="22"/>
      <c r="B107" s="23" t="s">
        <v>15</v>
      </c>
      <c r="C107" s="26" t="s">
        <v>84</v>
      </c>
      <c r="D107" s="26" t="s">
        <v>63</v>
      </c>
      <c r="E107" s="27">
        <v>0</v>
      </c>
      <c r="F107" s="27">
        <v>0</v>
      </c>
      <c r="G107" s="27">
        <v>3000</v>
      </c>
      <c r="H107" s="27">
        <v>3000</v>
      </c>
    </row>
    <row r="108" spans="1:13" s="24" customFormat="1" ht="70.5" hidden="1" x14ac:dyDescent="0.35">
      <c r="A108" s="22"/>
      <c r="B108" s="23" t="s">
        <v>16</v>
      </c>
      <c r="C108" s="26" t="s">
        <v>33</v>
      </c>
      <c r="D108" s="26" t="s">
        <v>64</v>
      </c>
      <c r="E108" s="27">
        <v>7800</v>
      </c>
      <c r="F108" s="27">
        <v>22800</v>
      </c>
      <c r="G108" s="27">
        <v>0</v>
      </c>
      <c r="H108" s="27">
        <v>30600</v>
      </c>
    </row>
    <row r="109" spans="1:13" s="24" customFormat="1" ht="56.5" hidden="1" x14ac:dyDescent="0.35">
      <c r="A109" s="22"/>
      <c r="B109" s="23" t="s">
        <v>17</v>
      </c>
      <c r="C109" s="26" t="s">
        <v>34</v>
      </c>
      <c r="D109" s="26" t="s">
        <v>65</v>
      </c>
      <c r="E109" s="27">
        <v>1000</v>
      </c>
      <c r="F109" s="27">
        <v>0</v>
      </c>
      <c r="G109" s="27">
        <v>0</v>
      </c>
      <c r="H109" s="27">
        <v>1000</v>
      </c>
    </row>
    <row r="110" spans="1:13" s="24" customFormat="1" ht="84.5" hidden="1" x14ac:dyDescent="0.35">
      <c r="A110" s="22"/>
      <c r="B110" s="23" t="s">
        <v>18</v>
      </c>
      <c r="C110" s="26" t="s">
        <v>35</v>
      </c>
      <c r="D110" s="26" t="s">
        <v>66</v>
      </c>
      <c r="E110" s="27">
        <v>4700</v>
      </c>
      <c r="F110" s="27">
        <v>0</v>
      </c>
      <c r="G110" s="27">
        <v>5000</v>
      </c>
      <c r="H110" s="27">
        <v>9700</v>
      </c>
    </row>
    <row r="111" spans="1:13" s="24" customFormat="1" ht="98.5" hidden="1" x14ac:dyDescent="0.35">
      <c r="A111" s="22"/>
      <c r="B111" s="23" t="s">
        <v>19</v>
      </c>
      <c r="C111" s="26" t="s">
        <v>36</v>
      </c>
      <c r="D111" s="26" t="s">
        <v>67</v>
      </c>
      <c r="E111" s="27">
        <v>2000</v>
      </c>
      <c r="F111" s="27">
        <v>3000</v>
      </c>
      <c r="G111" s="27">
        <v>0</v>
      </c>
      <c r="H111" s="27">
        <v>5000</v>
      </c>
    </row>
    <row r="112" spans="1:13" s="24" customFormat="1" ht="84.5" hidden="1" x14ac:dyDescent="0.35">
      <c r="A112" s="22"/>
      <c r="B112" s="23" t="s">
        <v>20</v>
      </c>
      <c r="C112" s="26" t="s">
        <v>37</v>
      </c>
      <c r="D112" s="26" t="s">
        <v>68</v>
      </c>
      <c r="E112" s="27">
        <v>0</v>
      </c>
      <c r="F112" s="27">
        <v>0</v>
      </c>
      <c r="G112" s="27">
        <v>0</v>
      </c>
      <c r="H112" s="27">
        <v>0</v>
      </c>
    </row>
    <row r="113" spans="1:13" s="24" customFormat="1" ht="84.5" hidden="1" x14ac:dyDescent="0.35">
      <c r="A113" s="22"/>
      <c r="B113" s="23" t="s">
        <v>21</v>
      </c>
      <c r="C113" s="26" t="s">
        <v>38</v>
      </c>
      <c r="D113" s="26" t="s">
        <v>69</v>
      </c>
      <c r="E113" s="27">
        <v>0</v>
      </c>
      <c r="F113" s="27">
        <v>0</v>
      </c>
      <c r="G113" s="27">
        <v>0</v>
      </c>
      <c r="H113" s="27">
        <v>0</v>
      </c>
    </row>
    <row r="114" spans="1:13" s="24" customFormat="1" ht="56.5" hidden="1" x14ac:dyDescent="0.35">
      <c r="A114" s="22"/>
      <c r="B114" s="23" t="s">
        <v>22</v>
      </c>
      <c r="C114" s="26" t="s">
        <v>39</v>
      </c>
      <c r="D114" s="26" t="s">
        <v>86</v>
      </c>
      <c r="E114" s="27">
        <v>0</v>
      </c>
      <c r="F114" s="27">
        <v>15000</v>
      </c>
      <c r="G114" s="27">
        <v>0</v>
      </c>
      <c r="H114" s="27">
        <v>15000</v>
      </c>
    </row>
    <row r="115" spans="1:13" s="24" customFormat="1" ht="70.5" hidden="1" x14ac:dyDescent="0.35">
      <c r="A115" s="22"/>
      <c r="B115" s="23" t="s">
        <v>23</v>
      </c>
      <c r="C115" s="26" t="s">
        <v>40</v>
      </c>
      <c r="D115" s="26" t="s">
        <v>69</v>
      </c>
      <c r="E115" s="27">
        <v>0</v>
      </c>
      <c r="F115" s="27">
        <v>0</v>
      </c>
      <c r="G115" s="27">
        <v>0</v>
      </c>
      <c r="H115" s="27">
        <v>0</v>
      </c>
      <c r="I115" s="63" t="s">
        <v>79</v>
      </c>
      <c r="J115" s="63"/>
      <c r="K115" s="63"/>
      <c r="L115" s="63"/>
      <c r="M115" s="63"/>
    </row>
    <row r="116" spans="1:13" ht="15" customHeight="1" thickBot="1" x14ac:dyDescent="0.4">
      <c r="A116" s="7"/>
      <c r="B116" s="7"/>
      <c r="C116" s="7"/>
      <c r="D116" s="8" t="s">
        <v>10</v>
      </c>
      <c r="E116" s="9">
        <f>SUM(E91:E94)</f>
        <v>69258</v>
      </c>
      <c r="F116" s="9">
        <f>SUM(F91:F94)</f>
        <v>3000</v>
      </c>
      <c r="G116" s="9">
        <f>SUM(G91:G94)</f>
        <v>16900</v>
      </c>
      <c r="H116" s="9">
        <v>136345</v>
      </c>
      <c r="I116" s="57" t="s">
        <v>132</v>
      </c>
      <c r="J116" s="57"/>
      <c r="K116" s="57"/>
      <c r="L116" s="57"/>
      <c r="M116" s="57"/>
    </row>
    <row r="117" spans="1:13" ht="16" thickTop="1" x14ac:dyDescent="0.35">
      <c r="A117" s="3"/>
      <c r="C117" s="3"/>
      <c r="D117" s="10" t="s">
        <v>11</v>
      </c>
      <c r="E117" s="11">
        <f>E116+totalCalculationsPerSectionQ226GrantA366__??_1</f>
        <v>184974</v>
      </c>
      <c r="F117" s="16">
        <f>F116+totalCalculationsPerSectionQ226CashA367__??_1</f>
        <v>11000</v>
      </c>
      <c r="G117" s="16">
        <f>G116+totalCalculationsPerSectionQ226PartnerA368__??_1</f>
        <v>35500</v>
      </c>
      <c r="H117" s="16">
        <f>allTotalsCalculationsQ238GrantA384__??_1+allTotalsCalculationsQ238CashA385__??_1+allTotalsCalculationsQ238PartnerA386__??_1</f>
        <v>231474</v>
      </c>
      <c r="I117" s="57"/>
      <c r="J117" s="57"/>
      <c r="K117" s="57"/>
      <c r="L117" s="57"/>
      <c r="M117" s="57"/>
    </row>
    <row r="118" spans="1:13" thickBot="1" x14ac:dyDescent="0.4">
      <c r="A118" s="7"/>
      <c r="B118" s="7"/>
      <c r="C118" s="7"/>
      <c r="D118" s="7"/>
      <c r="E118" s="7"/>
      <c r="F118" s="7"/>
      <c r="G118" s="7"/>
      <c r="H118" s="7"/>
      <c r="I118" s="57"/>
      <c r="J118" s="57"/>
      <c r="K118" s="57"/>
      <c r="L118" s="57"/>
      <c r="M118" s="57"/>
    </row>
    <row r="119" spans="1:13" thickTop="1" x14ac:dyDescent="0.35">
      <c r="I119" s="57"/>
      <c r="J119" s="57"/>
      <c r="K119" s="57"/>
      <c r="L119" s="57"/>
      <c r="M119" s="57"/>
    </row>
    <row r="121" spans="1:13" ht="22.5" customHeight="1" x14ac:dyDescent="0.35">
      <c r="A121" s="43" t="s">
        <v>168</v>
      </c>
      <c r="B121" s="44"/>
      <c r="C121" s="44"/>
      <c r="D121" s="44"/>
      <c r="E121" s="44"/>
      <c r="F121" s="44"/>
      <c r="G121" s="44"/>
      <c r="H121" s="44"/>
      <c r="I121" s="44"/>
      <c r="J121" s="44"/>
      <c r="K121" s="44"/>
      <c r="L121" s="44"/>
      <c r="M121" s="44"/>
    </row>
    <row r="122" spans="1:13" ht="15" customHeight="1" x14ac:dyDescent="0.35">
      <c r="A122"/>
      <c r="B122"/>
      <c r="C122"/>
      <c r="D122"/>
      <c r="E122"/>
      <c r="F122"/>
      <c r="G122"/>
      <c r="H122"/>
      <c r="L122" s="18"/>
      <c r="M122" s="18"/>
    </row>
    <row r="123" spans="1:13" ht="29.5" customHeight="1" x14ac:dyDescent="0.35">
      <c r="A123" s="45" t="s">
        <v>70</v>
      </c>
      <c r="B123" s="46" t="s">
        <v>71</v>
      </c>
      <c r="C123" s="45" t="s">
        <v>72</v>
      </c>
      <c r="D123" s="45" t="s">
        <v>73</v>
      </c>
      <c r="E123" s="45" t="s">
        <v>74</v>
      </c>
      <c r="F123" s="45"/>
      <c r="G123" s="70" t="s">
        <v>75</v>
      </c>
      <c r="H123" s="70"/>
      <c r="I123" s="57" t="s">
        <v>139</v>
      </c>
      <c r="J123" s="57"/>
      <c r="K123" s="57"/>
      <c r="L123" s="57"/>
      <c r="M123" s="57"/>
    </row>
    <row r="124" spans="1:13" ht="15" customHeight="1" x14ac:dyDescent="0.35">
      <c r="A124" s="71" t="s">
        <v>76</v>
      </c>
      <c r="B124" s="71" t="s">
        <v>77</v>
      </c>
      <c r="C124" s="71" t="s">
        <v>127</v>
      </c>
      <c r="D124" s="71" t="s">
        <v>89</v>
      </c>
      <c r="E124" s="64" t="s">
        <v>126</v>
      </c>
      <c r="F124" s="65"/>
      <c r="G124" s="64" t="s">
        <v>78</v>
      </c>
      <c r="H124" s="65"/>
      <c r="I124" s="57"/>
      <c r="J124" s="57"/>
      <c r="K124" s="57"/>
      <c r="L124" s="57"/>
      <c r="M124" s="57"/>
    </row>
    <row r="125" spans="1:13" ht="33" customHeight="1" x14ac:dyDescent="0.35">
      <c r="A125" s="72"/>
      <c r="B125" s="72"/>
      <c r="C125" s="72"/>
      <c r="D125" s="72"/>
      <c r="E125" s="66"/>
      <c r="F125" s="67"/>
      <c r="G125" s="66"/>
      <c r="H125" s="67"/>
      <c r="I125" s="57"/>
      <c r="J125" s="57"/>
      <c r="K125" s="57"/>
      <c r="L125" s="57"/>
      <c r="M125" s="57"/>
    </row>
    <row r="126" spans="1:13" ht="10.25" customHeight="1" x14ac:dyDescent="0.35">
      <c r="A126" s="73"/>
      <c r="B126" s="73"/>
      <c r="C126" s="73"/>
      <c r="D126" s="73"/>
      <c r="E126" s="68"/>
      <c r="F126" s="69"/>
      <c r="G126" s="68"/>
      <c r="H126" s="69"/>
      <c r="I126" s="57"/>
      <c r="J126" s="57"/>
      <c r="K126" s="57"/>
      <c r="L126" s="57"/>
      <c r="M126" s="57"/>
    </row>
    <row r="127" spans="1:13" ht="15" customHeight="1" x14ac:dyDescent="0.35">
      <c r="A127" s="17"/>
      <c r="B127"/>
      <c r="C127"/>
      <c r="D127"/>
      <c r="E127"/>
      <c r="F127"/>
      <c r="G127"/>
      <c r="H127"/>
      <c r="I127"/>
      <c r="J127"/>
      <c r="K127"/>
    </row>
    <row r="128" spans="1:13" ht="15" customHeight="1" x14ac:dyDescent="0.35">
      <c r="I128"/>
      <c r="J128"/>
      <c r="K128"/>
    </row>
    <row r="188" spans="4:7" ht="15" customHeight="1" x14ac:dyDescent="0.35">
      <c r="D188" s="60" t="s">
        <v>81</v>
      </c>
      <c r="E188" s="60"/>
      <c r="F188" s="60"/>
      <c r="G188" s="60"/>
    </row>
    <row r="189" spans="4:7" ht="15" customHeight="1" x14ac:dyDescent="0.35">
      <c r="D189" s="60"/>
      <c r="E189" s="60"/>
      <c r="F189" s="60"/>
      <c r="G189" s="60"/>
    </row>
  </sheetData>
  <mergeCells count="35">
    <mergeCell ref="B124:B126"/>
    <mergeCell ref="A124:A126"/>
    <mergeCell ref="C124:C126"/>
    <mergeCell ref="D124:D126"/>
    <mergeCell ref="E124:F126"/>
    <mergeCell ref="D188:G189"/>
    <mergeCell ref="I83:M84"/>
    <mergeCell ref="H32:K32"/>
    <mergeCell ref="I85:M86"/>
    <mergeCell ref="I101:M102"/>
    <mergeCell ref="I115:M115"/>
    <mergeCell ref="I116:M119"/>
    <mergeCell ref="H44:K44"/>
    <mergeCell ref="G124:H126"/>
    <mergeCell ref="I123:M126"/>
    <mergeCell ref="H39:K39"/>
    <mergeCell ref="H57:K57"/>
    <mergeCell ref="C77:F77"/>
    <mergeCell ref="H48:K48"/>
    <mergeCell ref="G123:H123"/>
    <mergeCell ref="I91:M91"/>
    <mergeCell ref="A1:E1"/>
    <mergeCell ref="D12:E12"/>
    <mergeCell ref="D13:E13"/>
    <mergeCell ref="H42:K42"/>
    <mergeCell ref="D18:E18"/>
    <mergeCell ref="C20:E20"/>
    <mergeCell ref="D15:E15"/>
    <mergeCell ref="F15:H15"/>
    <mergeCell ref="D17:E17"/>
    <mergeCell ref="D7:E7"/>
    <mergeCell ref="D8:E8"/>
    <mergeCell ref="D16:E16"/>
    <mergeCell ref="D25:E25"/>
    <mergeCell ref="D27:E27"/>
  </mergeCells>
  <pageMargins left="0.25" right="0.25" top="0.75" bottom="0.75" header="0.3" footer="0.3"/>
  <pageSetup paperSize="9" scale="57" fitToHeight="0" orientation="landscape" horizontalDpi="300" verticalDpi="300" r:id="rId1"/>
  <ignoredErrors>
    <ignoredError sqref="F60 B91:B94 B83:B86 A7:A8 A11 B15 B24:B25 F32 F57" numberStoredAsText="1"/>
    <ignoredError sqref="E116:G116" formulaRange="1"/>
  </ignoredError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vt:i4>
      </vt:variant>
      <vt:variant>
        <vt:lpstr>Named Ranges</vt:lpstr>
      </vt:variant>
      <vt:variant>
        <vt:i4>48</vt:i4>
      </vt:variant>
    </vt:vector>
  </HeadingPairs>
  <TitlesOfParts>
    <vt:vector size="49" baseType="lpstr">
      <vt:lpstr>Workplan</vt:lpstr>
      <vt:lpstr>_sectiondatagrid_09065499_2539_410d_8959_61019498c6a0_??_1</vt:lpstr>
      <vt:lpstr>_sectiondatagrid_0aee18dc_fe7b_43fe_9fc5_c6305f056912_??_1</vt:lpstr>
      <vt:lpstr>_sectiondatagrid_4a3a7d30_d0cc_4e6c_8b70_cc3dcc1d69cc_??_1</vt:lpstr>
      <vt:lpstr>_sectiondatagrid_80fa2efe_d580_4a5d_aab4_084a6a25029d_??_1</vt:lpstr>
      <vt:lpstr>_sectiondatagrid_836e4ebb_1359_42bd_ab50_6fac8baa1d11_??_1</vt:lpstr>
      <vt:lpstr>_sectiondatagrid_9f00fa26_3b9b_4b70_8ffc_787fca9604fc_??_1</vt:lpstr>
      <vt:lpstr>_sectiondatagrid_c156598b_c99c_4021_8fab_a655baae213c_??_1</vt:lpstr>
      <vt:lpstr>_sectiondatagrid_dbca315c_a93f_4552_8999_eff565cd5988_??_1</vt:lpstr>
      <vt:lpstr>activitiesQ158__??_1</vt:lpstr>
      <vt:lpstr>activitiesQ187__??_1</vt:lpstr>
      <vt:lpstr>activitiesQ206__??_1</vt:lpstr>
      <vt:lpstr>activityTypeData.Value_??_1</vt:lpstr>
      <vt:lpstr>allTotalsCalculationsQ238CashA385__??_1</vt:lpstr>
      <vt:lpstr>allTotalsCalculationsQ238GrantA384__??_1</vt:lpstr>
      <vt:lpstr>allTotalsCalculationsQ238PartnerA386__??_1</vt:lpstr>
      <vt:lpstr>allTotalsCalculationsQ238TotalA387__??_1</vt:lpstr>
      <vt:lpstr>applicationIdentifierQ3__??_1</vt:lpstr>
      <vt:lpstr>cashContributionQ209__??_1</vt:lpstr>
      <vt:lpstr>classificationValuesUnitsQ193_.Value_??_1</vt:lpstr>
      <vt:lpstr>descriptionQ147__??_1</vt:lpstr>
      <vt:lpstr>descriptionQ207__??_1</vt:lpstr>
      <vt:lpstr>expectedOutputMappingQ876__??_1</vt:lpstr>
      <vt:lpstr>finishDate_??_1</vt:lpstr>
      <vt:lpstr>finishQ161Date_??_1</vt:lpstr>
      <vt:lpstr>grantContributionQ208__??_1</vt:lpstr>
      <vt:lpstr>measureQ191__??_1</vt:lpstr>
      <vt:lpstr>milestone_??_1</vt:lpstr>
      <vt:lpstr>milestoneQ178__??_1</vt:lpstr>
      <vt:lpstr>milestoneQ199__??_1</vt:lpstr>
      <vt:lpstr>no_??_1</vt:lpstr>
      <vt:lpstr>noQ143__??_1</vt:lpstr>
      <vt:lpstr>noQ157__??_1</vt:lpstr>
      <vt:lpstr>noQ177__??_1</vt:lpstr>
      <vt:lpstr>noQ186__??_1</vt:lpstr>
      <vt:lpstr>noQ198__??_1</vt:lpstr>
      <vt:lpstr>outcomeIDsReplaceQ454OutcomeSelectedA1242__??_1</vt:lpstr>
      <vt:lpstr>outcomeQ144__??_1</vt:lpstr>
      <vt:lpstr>partnerContributionQ210__??_1</vt:lpstr>
      <vt:lpstr>Workplan!Print_Area</vt:lpstr>
      <vt:lpstr>projectTitle_??_1</vt:lpstr>
      <vt:lpstr>rowNumberQ205__??_1</vt:lpstr>
      <vt:lpstr>startDate_3__??_1</vt:lpstr>
      <vt:lpstr>startQ160Date_??_1</vt:lpstr>
      <vt:lpstr>totalCalculationsPerSectionQ226CashA367__??_1</vt:lpstr>
      <vt:lpstr>totalCalculationsPerSectionQ226GrantA366__??_1</vt:lpstr>
      <vt:lpstr>totalCalculationsPerSectionQ226PartnerA368__??_1</vt:lpstr>
      <vt:lpstr>totalCalculationsPerSectionQ226TotalA369__??_1</vt:lpstr>
      <vt:lpstr>totalLineCalculationsQ211TotalLineA351__??_1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Karen Wakely</dc:creator>
  <cp:keywords/>
  <dc:description/>
  <cp:lastModifiedBy>Reshma Prasad</cp:lastModifiedBy>
  <dcterms:created xsi:type="dcterms:W3CDTF">2022-08-11T05:35:03Z</dcterms:created>
  <dcterms:modified xsi:type="dcterms:W3CDTF">2025-02-11T21:47:26Z</dcterms:modified>
  <cp:category/>
</cp:coreProperties>
</file>